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09C89DF6-98F2-4C07-93E6-1CE66BCE5D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lote 1 barcelo" sheetId="1" r:id="rId1"/>
    <sheet name="oferta economica lote 2 girona" sheetId="2" r:id="rId2"/>
    <sheet name="oferta economica lote 3 olot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3" l="1"/>
  <c r="F13" i="3"/>
  <c r="F7" i="3"/>
  <c r="F4" i="3"/>
  <c r="F20" i="3"/>
  <c r="B28" i="3" s="1"/>
  <c r="F21" i="3"/>
  <c r="B29" i="3" s="1"/>
  <c r="F19" i="3"/>
  <c r="B27" i="3" s="1"/>
  <c r="B26" i="3" l="1"/>
  <c r="B25" i="3" l="1"/>
  <c r="F4" i="2"/>
  <c r="D26" i="1"/>
  <c r="D63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67" i="1"/>
  <c r="D82" i="1"/>
  <c r="B30" i="3" l="1"/>
  <c r="B31" i="3" s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8" i="1"/>
  <c r="G4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30" i="1"/>
  <c r="B14" i="2"/>
  <c r="A14" i="2"/>
  <c r="D14" i="2" s="1"/>
  <c r="B85" i="1"/>
  <c r="D93" i="1" s="1"/>
  <c r="F8" i="2" l="1"/>
  <c r="F11" i="2"/>
  <c r="C89" i="1"/>
  <c r="B17" i="2" l="1"/>
  <c r="B18" i="2" s="1"/>
  <c r="G63" i="1"/>
  <c r="C91" i="1" s="1"/>
  <c r="G26" i="1"/>
  <c r="C90" i="1" s="1"/>
  <c r="G82" i="1"/>
  <c r="C92" i="1" s="1"/>
  <c r="C93" i="1" l="1"/>
  <c r="C94" i="1" s="1"/>
  <c r="C95" i="1" s="1"/>
</calcChain>
</file>

<file path=xl/sharedStrings.xml><?xml version="1.0" encoding="utf-8"?>
<sst xmlns="http://schemas.openxmlformats.org/spreadsheetml/2006/main" count="251" uniqueCount="115">
  <si>
    <t>PRECIO MAX</t>
  </si>
  <si>
    <t>TOTAL</t>
  </si>
  <si>
    <t>BARCELONA</t>
  </si>
  <si>
    <t>HOSPITALET</t>
  </si>
  <si>
    <t>SANT CUGAT DEL VALLES</t>
  </si>
  <si>
    <t>BADALONA</t>
  </si>
  <si>
    <t>SANT BOI LLOBREGAT</t>
  </si>
  <si>
    <t>CORNELLA DE LLOBREGAT</t>
  </si>
  <si>
    <t>SANT ADRIA DE BESOS</t>
  </si>
  <si>
    <t>VILADECANS</t>
  </si>
  <si>
    <t>GAVA</t>
  </si>
  <si>
    <t>SANT FELIU LLOB.</t>
  </si>
  <si>
    <t>SANT JOAN DESPI</t>
  </si>
  <si>
    <t>SANT JUST DESVERN</t>
  </si>
  <si>
    <t>SANT VICENÇ DELS HORTS</t>
  </si>
  <si>
    <t>SANT CLIMENT DE LLOBREGAT</t>
  </si>
  <si>
    <t>BADIA DEL VALLES</t>
  </si>
  <si>
    <t>BARBERA DEL VALLES</t>
  </si>
  <si>
    <t>CERDANYOLA DEL VALLÈS</t>
  </si>
  <si>
    <t>EL PAPIOL</t>
  </si>
  <si>
    <t>ESPLUGUES DE LLOBREGAT</t>
  </si>
  <si>
    <t>ORIGEN-DESTINO</t>
  </si>
  <si>
    <t>Nº ESTIMADO TRAYECTOS</t>
  </si>
  <si>
    <t>ESPARRAGUERA</t>
  </si>
  <si>
    <t>GELIDA</t>
  </si>
  <si>
    <t>GRANOLLERS</t>
  </si>
  <si>
    <t>LA LLAGOSTA</t>
  </si>
  <si>
    <t>MARTORELL</t>
  </si>
  <si>
    <t>POLINYA</t>
  </si>
  <si>
    <t>REUS</t>
  </si>
  <si>
    <t>RIPOLLET</t>
  </si>
  <si>
    <t>RUBI</t>
  </si>
  <si>
    <t>Sant Feliu de Codines</t>
  </si>
  <si>
    <t>SITGES</t>
  </si>
  <si>
    <t>TERRASA</t>
  </si>
  <si>
    <t>VALLS</t>
  </si>
  <si>
    <t>BIGUES I RIELLS</t>
  </si>
  <si>
    <t>CASTELLVI DE LA MARCA</t>
  </si>
  <si>
    <t>ESPARREGUERA</t>
  </si>
  <si>
    <t>LLIÇÀ DE VALL</t>
  </si>
  <si>
    <t>MATARO</t>
  </si>
  <si>
    <t>RIELLS I VIABREA</t>
  </si>
  <si>
    <t>SANT CELONI</t>
  </si>
  <si>
    <t>SANT JOAN DE VILATORRADA</t>
  </si>
  <si>
    <t>SANT MARTÍ SARROCA</t>
  </si>
  <si>
    <t>SANT SADURNÍ D'ANOIA</t>
  </si>
  <si>
    <t>TARRAGONA</t>
  </si>
  <si>
    <t>TORRELAVIT</t>
  </si>
  <si>
    <t>VALLIRANA</t>
  </si>
  <si>
    <t>SABADELL</t>
  </si>
  <si>
    <t>CORNELLÀ DE LLOBREGAT</t>
  </si>
  <si>
    <t>EL VENDRELL</t>
  </si>
  <si>
    <t>VILAFRANCA DEL PENEDES</t>
  </si>
  <si>
    <t>L'HOSPITALET DE LLOBREGAT</t>
  </si>
  <si>
    <t>SANT QUINTI DE MEDIONA</t>
  </si>
  <si>
    <t>VILASSAR DE MAR</t>
  </si>
  <si>
    <t>TIPO TRAYECTO</t>
  </si>
  <si>
    <t>PRESUPUESTO</t>
  </si>
  <si>
    <t>HORAS ESPERA</t>
  </si>
  <si>
    <t>URBANO (BARCELONA-BARCELONA)</t>
  </si>
  <si>
    <t>AREA METROPOLITANA BARCELONA (ORIGEN O DESTINO BARCELONA)</t>
  </si>
  <si>
    <t>INTERURBANO BARCELONA (ORIGEN O DESTINO BARCELONA)</t>
  </si>
  <si>
    <t>INTERURBANO (ORIGEN Y DESTINO DISTINTO DE BARCELONA)</t>
  </si>
  <si>
    <t xml:space="preserve">TOTAL     </t>
  </si>
  <si>
    <t>GIRONA</t>
  </si>
  <si>
    <t>POR KILOMETRO</t>
  </si>
  <si>
    <t>BAJADAS DE BANDERA</t>
  </si>
  <si>
    <t xml:space="preserve">TRAYECTO INTERURBANO BARCELONA </t>
  </si>
  <si>
    <t>ORIGEN-DESTINO (el precio incluye trayecto de ida y vuelta y peajes si los hubiera)</t>
  </si>
  <si>
    <t>PRECIO MAXIMO</t>
  </si>
  <si>
    <t>Nº ESTIMADO TRAYECTOS TOTAL (IDA Y VUELTA)</t>
  </si>
  <si>
    <t>ORIGEN-DESTINO Y VICEVERSA (el precio incluye un trayecto, en caso de ida y vuelta se facturaría ese precio por dos)</t>
  </si>
  <si>
    <t xml:space="preserve">TRAYECTO URBANO </t>
  </si>
  <si>
    <t>TRAYECTO AREA METROPOLITANA BARCELONA</t>
  </si>
  <si>
    <t xml:space="preserve">HORAS ESPERA ESTIMADAS </t>
  </si>
  <si>
    <t>PRECIO HORA ESPERA MAXIMO</t>
  </si>
  <si>
    <t>PRECIO HORA ESPERA OFERTADO</t>
  </si>
  <si>
    <t xml:space="preserve">TRAYECTO INTERURBANO </t>
  </si>
  <si>
    <t>OFERTA TOTAL LOTE 1</t>
  </si>
  <si>
    <t>PRECIO MAX BAJADA BANDERA</t>
  </si>
  <si>
    <t>PRECIO MAX KM</t>
  </si>
  <si>
    <t>KM ESTIMADOS</t>
  </si>
  <si>
    <t>HORAS ESPERA ESTIMADAS</t>
  </si>
  <si>
    <t>PRECIO MAXIMO HORA ESPERA</t>
  </si>
  <si>
    <t>TRAYECTO INTERURBANO</t>
  </si>
  <si>
    <t>OFERTA TOTAL LOTE 2</t>
  </si>
  <si>
    <t>TRAYECTO URBANO</t>
  </si>
  <si>
    <t>TRAYECTO URBANO OLOT</t>
  </si>
  <si>
    <t>ORIGEN-DESTINO Y VICEVERSA (el precio incluye trayecto de ida y vuelta y peajes si los hubiera)</t>
  </si>
  <si>
    <t>precios sin IVA</t>
  </si>
  <si>
    <t>PRESUPUESTO TRANSPORTE NO SANITARIO LOTE 3 OLOT SIN IVA</t>
  </si>
  <si>
    <t>Olot-Mutua-Olot y regreso domicilio</t>
  </si>
  <si>
    <t>Radio Olot-Mutua Olot y regreso</t>
  </si>
  <si>
    <t>TARIFA FIJA NOEL - MUTUA OLOT – NOEL</t>
  </si>
  <si>
    <t>TARIFA FIJA Olot-Girona-Olot</t>
  </si>
  <si>
    <t>TARIFA FIJA OLOT-BARCELONA-OLOT</t>
  </si>
  <si>
    <t>PRESUPUESTO TOTAL 1 AÑO LOTE 3 SIN IVA</t>
  </si>
  <si>
    <t>PRESUPUESTO TOTAL 2 AÑOS LOTE 3 SIN IVA</t>
  </si>
  <si>
    <t>Olot-Mutua-Olot y regreso domicilio (SOLO CONTAMOS UNA BAJADA DE BANDERA)</t>
  </si>
  <si>
    <t>Radio Olot-Mutua Olot y regreso (SOLO CONTAMOS UNA BAJADA DE BANDERA)</t>
  </si>
  <si>
    <t>media de km/viaje incluido ida y vuelta</t>
  </si>
  <si>
    <t>Nº ESTIMADO VIAJES</t>
  </si>
  <si>
    <t>PRECIO OFERTADO KM sin iva</t>
  </si>
  <si>
    <t>PRECIO BAJADA BANDERA OFERTADO SIN IVA</t>
  </si>
  <si>
    <t>ESTIMACION VIAJES (incluye ida y vuelta)</t>
  </si>
  <si>
    <t>TOTAL SIN IVA</t>
  </si>
  <si>
    <t>PRECIO CERRADO OFERTADO sin iva</t>
  </si>
  <si>
    <t>PRECIO VIAJE CERRADO SIN IVA (INCLUYE IDA Y VUELTA)</t>
  </si>
  <si>
    <t>TARIFAS CERRADAS</t>
  </si>
  <si>
    <t>PRECIO OFERTADO SIN IVA</t>
  </si>
  <si>
    <t>PRECIO OFERTADO KM SIN IVA</t>
  </si>
  <si>
    <t>PRECIO HORA ESPERA OFERTADO SIN IVA</t>
  </si>
  <si>
    <t>OFERTA TOTAL 1 AÑO SIN IVA</t>
  </si>
  <si>
    <t>OFERTA TOTAL 2 AÑO SIN IVA</t>
  </si>
  <si>
    <t>OFERTA TOTAL 2 AÑOS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</si>
</sst>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8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name val="Calibri"/>
      <family val="2"/>
    </font>
    <font>
      <sz val="10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Ubuntu"/>
      <family val="2"/>
    </font>
    <font>
      <sz val="10"/>
      <color rgb="FF000000"/>
      <name val="Ubuntu"/>
      <family val="2"/>
    </font>
    <font>
      <sz val="11"/>
      <color rgb="FF000000"/>
      <name val="Calibri"/>
      <family val="2"/>
    </font>
    <font>
      <sz val="10"/>
      <color rgb="FF000000"/>
      <name val="Verdana"/>
      <family val="2"/>
    </font>
    <font>
      <b/>
      <sz val="9"/>
      <color rgb="FF000000"/>
      <name val="Ubuntu"/>
      <family val="2"/>
    </font>
    <font>
      <b/>
      <sz val="9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8">
    <xf numFmtId="0" fontId="0" fillId="0" borderId="0" xfId="0"/>
    <xf numFmtId="9" fontId="0" fillId="0" borderId="0" xfId="0" applyNumberFormat="1"/>
    <xf numFmtId="44" fontId="0" fillId="0" borderId="0" xfId="1" applyFont="1"/>
    <xf numFmtId="0" fontId="0" fillId="0" borderId="1" xfId="0" applyBorder="1" applyAlignment="1">
      <alignment wrapText="1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0" borderId="1" xfId="0" applyFont="1" applyBorder="1"/>
    <xf numFmtId="44" fontId="3" fillId="0" borderId="1" xfId="1" applyFont="1" applyBorder="1"/>
    <xf numFmtId="0" fontId="3" fillId="0" borderId="0" xfId="0" applyFont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49" fontId="4" fillId="0" borderId="1" xfId="0" applyNumberFormat="1" applyFont="1" applyFill="1" applyBorder="1" applyAlignment="1">
      <alignment wrapText="1"/>
    </xf>
    <xf numFmtId="49" fontId="4" fillId="0" borderId="1" xfId="0" applyNumberFormat="1" applyFont="1" applyFill="1" applyBorder="1" applyAlignment="1">
      <alignment horizontal="left" wrapText="1"/>
    </xf>
    <xf numFmtId="0" fontId="5" fillId="0" borderId="1" xfId="0" applyFont="1" applyFill="1" applyBorder="1" applyAlignment="1">
      <alignment wrapText="1"/>
    </xf>
    <xf numFmtId="49" fontId="6" fillId="0" borderId="1" xfId="0" applyNumberFormat="1" applyFont="1" applyFill="1" applyBorder="1" applyAlignment="1">
      <alignment wrapText="1"/>
    </xf>
    <xf numFmtId="44" fontId="3" fillId="0" borderId="1" xfId="1" applyFont="1" applyFill="1" applyBorder="1"/>
    <xf numFmtId="0" fontId="0" fillId="0" borderId="0" xfId="0" applyBorder="1"/>
    <xf numFmtId="0" fontId="0" fillId="0" borderId="1" xfId="0" applyFill="1" applyBorder="1"/>
    <xf numFmtId="164" fontId="0" fillId="0" borderId="0" xfId="0" applyNumberFormat="1" applyBorder="1"/>
    <xf numFmtId="164" fontId="3" fillId="0" borderId="0" xfId="0" applyNumberFormat="1" applyFont="1" applyBorder="1"/>
    <xf numFmtId="0" fontId="3" fillId="0" borderId="0" xfId="0" applyFont="1" applyBorder="1"/>
    <xf numFmtId="164" fontId="0" fillId="0" borderId="0" xfId="0" applyNumberFormat="1"/>
    <xf numFmtId="0" fontId="8" fillId="2" borderId="5" xfId="0" applyFont="1" applyFill="1" applyBorder="1" applyAlignment="1">
      <alignment horizontal="justify"/>
    </xf>
    <xf numFmtId="0" fontId="8" fillId="2" borderId="6" xfId="0" applyFont="1" applyFill="1" applyBorder="1" applyAlignment="1">
      <alignment horizontal="justify"/>
    </xf>
    <xf numFmtId="0" fontId="8" fillId="2" borderId="1" xfId="0" applyFont="1" applyFill="1" applyBorder="1" applyAlignment="1">
      <alignment horizontal="justify"/>
    </xf>
    <xf numFmtId="0" fontId="8" fillId="2" borderId="7" xfId="0" applyFont="1" applyFill="1" applyBorder="1" applyAlignment="1">
      <alignment horizontal="justify"/>
    </xf>
    <xf numFmtId="0" fontId="0" fillId="0" borderId="0" xfId="0" applyAlignment="1"/>
    <xf numFmtId="0" fontId="8" fillId="2" borderId="8" xfId="0" applyFont="1" applyFill="1" applyBorder="1" applyAlignment="1">
      <alignment horizontal="justify"/>
    </xf>
    <xf numFmtId="0" fontId="8" fillId="2" borderId="9" xfId="0" applyFont="1" applyFill="1" applyBorder="1" applyAlignment="1">
      <alignment horizontal="justify"/>
    </xf>
    <xf numFmtId="44" fontId="8" fillId="0" borderId="10" xfId="1" applyFont="1" applyFill="1" applyBorder="1" applyAlignment="1" applyProtection="1"/>
    <xf numFmtId="44" fontId="8" fillId="0" borderId="4" xfId="1" applyFont="1" applyBorder="1" applyAlignment="1"/>
    <xf numFmtId="44" fontId="8" fillId="0" borderId="10" xfId="1" applyFont="1" applyBorder="1" applyAlignment="1" applyProtection="1"/>
    <xf numFmtId="0" fontId="10" fillId="0" borderId="0" xfId="0" applyFont="1" applyAlignment="1"/>
    <xf numFmtId="44" fontId="8" fillId="0" borderId="5" xfId="1" applyFont="1" applyBorder="1" applyAlignment="1"/>
    <xf numFmtId="0" fontId="9" fillId="2" borderId="11" xfId="0" applyFont="1" applyFill="1" applyBorder="1" applyAlignment="1">
      <alignment horizontal="justify"/>
    </xf>
    <xf numFmtId="44" fontId="8" fillId="0" borderId="12" xfId="1" applyFont="1" applyBorder="1" applyAlignment="1" applyProtection="1"/>
    <xf numFmtId="44" fontId="8" fillId="0" borderId="9" xfId="1" applyFont="1" applyBorder="1" applyAlignment="1"/>
    <xf numFmtId="0" fontId="3" fillId="0" borderId="1" xfId="0" applyFont="1" applyFill="1" applyBorder="1"/>
    <xf numFmtId="0" fontId="3" fillId="3" borderId="1" xfId="0" applyFont="1" applyFill="1" applyBorder="1"/>
    <xf numFmtId="44" fontId="0" fillId="0" borderId="0" xfId="0" applyNumberFormat="1"/>
    <xf numFmtId="0" fontId="0" fillId="0" borderId="1" xfId="0" applyBorder="1" applyAlignment="1">
      <alignment horizontal="center"/>
    </xf>
    <xf numFmtId="0" fontId="3" fillId="2" borderId="1" xfId="0" applyFont="1" applyFill="1" applyBorder="1"/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4" fontId="0" fillId="0" borderId="0" xfId="1" applyFont="1" applyBorder="1"/>
    <xf numFmtId="0" fontId="3" fillId="2" borderId="1" xfId="0" applyFont="1" applyFill="1" applyBorder="1" applyAlignment="1">
      <alignment wrapText="1"/>
    </xf>
    <xf numFmtId="0" fontId="9" fillId="2" borderId="14" xfId="0" applyFont="1" applyFill="1" applyBorder="1" applyAlignment="1">
      <alignment horizontal="right"/>
    </xf>
    <xf numFmtId="44" fontId="3" fillId="0" borderId="1" xfId="0" applyNumberFormat="1" applyFont="1" applyBorder="1"/>
    <xf numFmtId="44" fontId="3" fillId="3" borderId="1" xfId="0" applyNumberFormat="1" applyFont="1" applyFill="1" applyBorder="1" applyAlignment="1">
      <alignment horizontal="right"/>
    </xf>
    <xf numFmtId="0" fontId="0" fillId="0" borderId="0" xfId="0" applyFont="1" applyBorder="1"/>
    <xf numFmtId="44" fontId="7" fillId="0" borderId="1" xfId="1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1" fillId="0" borderId="1" xfId="0" applyFont="1" applyBorder="1" applyAlignment="1">
      <alignment horizontal="center"/>
    </xf>
    <xf numFmtId="44" fontId="1" fillId="0" borderId="1" xfId="1" applyFont="1" applyFill="1" applyBorder="1"/>
    <xf numFmtId="44" fontId="1" fillId="0" borderId="1" xfId="1" applyFont="1" applyBorder="1"/>
    <xf numFmtId="44" fontId="1" fillId="0" borderId="0" xfId="1" applyFont="1" applyFill="1"/>
    <xf numFmtId="0" fontId="8" fillId="2" borderId="7" xfId="0" applyFont="1" applyFill="1" applyBorder="1" applyAlignment="1">
      <alignment horizontal="center" wrapText="1"/>
    </xf>
    <xf numFmtId="44" fontId="8" fillId="0" borderId="1" xfId="1" applyFont="1" applyBorder="1" applyAlignment="1">
      <alignment vertical="center"/>
    </xf>
    <xf numFmtId="0" fontId="1" fillId="0" borderId="1" xfId="0" applyFont="1" applyFill="1" applyBorder="1"/>
    <xf numFmtId="0" fontId="0" fillId="0" borderId="2" xfId="0" applyFont="1" applyBorder="1"/>
    <xf numFmtId="0" fontId="0" fillId="0" borderId="2" xfId="0" applyBorder="1"/>
    <xf numFmtId="164" fontId="1" fillId="0" borderId="1" xfId="0" applyNumberFormat="1" applyFont="1" applyFill="1" applyBorder="1"/>
    <xf numFmtId="0" fontId="9" fillId="2" borderId="0" xfId="0" applyFont="1" applyFill="1" applyBorder="1" applyAlignment="1">
      <alignment horizontal="justify"/>
    </xf>
    <xf numFmtId="0" fontId="8" fillId="2" borderId="14" xfId="0" applyFont="1" applyFill="1" applyBorder="1" applyAlignment="1">
      <alignment horizontal="justify"/>
    </xf>
    <xf numFmtId="44" fontId="8" fillId="0" borderId="1" xfId="1" applyFont="1" applyFill="1" applyBorder="1" applyAlignment="1">
      <alignment vertical="center"/>
    </xf>
    <xf numFmtId="44" fontId="3" fillId="0" borderId="1" xfId="0" applyNumberFormat="1" applyFont="1" applyFill="1" applyBorder="1" applyAlignment="1"/>
    <xf numFmtId="0" fontId="3" fillId="0" borderId="1" xfId="0" applyFont="1" applyBorder="1" applyAlignment="1" applyProtection="1">
      <alignment horizontal="center" wrapText="1"/>
      <protection locked="0"/>
    </xf>
    <xf numFmtId="44" fontId="0" fillId="2" borderId="1" xfId="1" applyFont="1" applyFill="1" applyBorder="1" applyProtection="1">
      <protection locked="0"/>
    </xf>
    <xf numFmtId="0" fontId="0" fillId="0" borderId="0" xfId="0" applyProtection="1">
      <protection locked="0"/>
    </xf>
    <xf numFmtId="44" fontId="3" fillId="2" borderId="1" xfId="1" applyFont="1" applyFill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0" xfId="0" applyFont="1" applyAlignment="1" applyProtection="1">
      <protection locked="0"/>
    </xf>
    <xf numFmtId="0" fontId="3" fillId="0" borderId="0" xfId="0" applyFont="1" applyBorder="1" applyProtection="1">
      <protection locked="0"/>
    </xf>
    <xf numFmtId="44" fontId="8" fillId="2" borderId="1" xfId="1" applyFont="1" applyFill="1" applyBorder="1" applyAlignment="1" applyProtection="1">
      <alignment horizontal="center" vertical="center"/>
      <protection locked="0"/>
    </xf>
    <xf numFmtId="44" fontId="9" fillId="2" borderId="1" xfId="1" applyFont="1" applyFill="1" applyBorder="1" applyAlignment="1" applyProtection="1">
      <alignment vertical="center"/>
      <protection locked="0"/>
    </xf>
    <xf numFmtId="44" fontId="3" fillId="2" borderId="14" xfId="1" applyFont="1" applyFill="1" applyBorder="1" applyProtection="1">
      <protection locked="0"/>
    </xf>
    <xf numFmtId="0" fontId="0" fillId="0" borderId="0" xfId="0" applyProtection="1"/>
    <xf numFmtId="44" fontId="0" fillId="0" borderId="0" xfId="0" applyNumberFormat="1" applyProtection="1"/>
    <xf numFmtId="0" fontId="0" fillId="0" borderId="1" xfId="0" applyBorder="1" applyAlignment="1" applyProtection="1">
      <alignment wrapText="1"/>
    </xf>
    <xf numFmtId="0" fontId="3" fillId="2" borderId="1" xfId="0" applyFont="1" applyFill="1" applyBorder="1" applyAlignment="1" applyProtection="1">
      <alignment wrapText="1"/>
    </xf>
    <xf numFmtId="0" fontId="8" fillId="0" borderId="1" xfId="0" applyFont="1" applyBorder="1" applyAlignment="1" applyProtection="1">
      <alignment horizontal="center" vertical="center"/>
    </xf>
    <xf numFmtId="44" fontId="1" fillId="0" borderId="1" xfId="1" applyFont="1" applyFill="1" applyBorder="1" applyProtection="1"/>
    <xf numFmtId="44" fontId="3" fillId="0" borderId="1" xfId="1" applyFont="1" applyBorder="1" applyProtection="1"/>
    <xf numFmtId="0" fontId="3" fillId="0" borderId="0" xfId="0" applyFont="1" applyBorder="1" applyProtection="1"/>
    <xf numFmtId="0" fontId="0" fillId="0" borderId="0" xfId="0" applyBorder="1" applyProtection="1"/>
    <xf numFmtId="0" fontId="8" fillId="0" borderId="0" xfId="0" applyFont="1" applyBorder="1" applyAlignment="1" applyProtection="1">
      <alignment horizontal="center" vertical="center"/>
    </xf>
    <xf numFmtId="44" fontId="0" fillId="0" borderId="0" xfId="1" applyFont="1" applyBorder="1" applyProtection="1"/>
    <xf numFmtId="164" fontId="3" fillId="0" borderId="0" xfId="0" applyNumberFormat="1" applyFont="1" applyBorder="1" applyProtection="1"/>
    <xf numFmtId="0" fontId="8" fillId="2" borderId="7" xfId="0" applyFont="1" applyFill="1" applyBorder="1" applyAlignment="1" applyProtection="1">
      <alignment horizontal="justify"/>
    </xf>
    <xf numFmtId="0" fontId="9" fillId="2" borderId="0" xfId="0" applyFont="1" applyFill="1" applyBorder="1" applyAlignment="1" applyProtection="1">
      <alignment horizontal="justify"/>
    </xf>
    <xf numFmtId="44" fontId="8" fillId="0" borderId="1" xfId="1" applyFont="1" applyFill="1" applyBorder="1" applyAlignment="1" applyProtection="1">
      <alignment vertical="center"/>
    </xf>
    <xf numFmtId="0" fontId="13" fillId="2" borderId="5" xfId="0" applyFont="1" applyFill="1" applyBorder="1" applyAlignment="1">
      <alignment horizontal="justify" vertical="center"/>
    </xf>
    <xf numFmtId="0" fontId="13" fillId="2" borderId="16" xfId="0" applyFont="1" applyFill="1" applyBorder="1" applyAlignment="1">
      <alignment horizontal="right" vertical="center"/>
    </xf>
    <xf numFmtId="0" fontId="14" fillId="0" borderId="5" xfId="0" applyFont="1" applyBorder="1" applyAlignment="1">
      <alignment horizontal="justify" vertical="center"/>
    </xf>
    <xf numFmtId="8" fontId="16" fillId="3" borderId="16" xfId="0" applyNumberFormat="1" applyFont="1" applyFill="1" applyBorder="1" applyAlignment="1">
      <alignment horizontal="right" vertical="center"/>
    </xf>
    <xf numFmtId="0" fontId="14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2" fillId="3" borderId="5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wrapText="1"/>
    </xf>
    <xf numFmtId="44" fontId="0" fillId="3" borderId="1" xfId="1" applyFont="1" applyFill="1" applyBorder="1"/>
    <xf numFmtId="44" fontId="11" fillId="0" borderId="1" xfId="1" applyFont="1" applyFill="1" applyBorder="1" applyAlignment="1">
      <alignment horizontal="right"/>
    </xf>
    <xf numFmtId="0" fontId="0" fillId="2" borderId="0" xfId="0" applyFill="1" applyProtection="1"/>
    <xf numFmtId="44" fontId="16" fillId="0" borderId="16" xfId="0" applyNumberFormat="1" applyFont="1" applyBorder="1" applyAlignment="1">
      <alignment horizontal="right" vertical="center"/>
    </xf>
    <xf numFmtId="44" fontId="17" fillId="0" borderId="16" xfId="0" applyNumberFormat="1" applyFont="1" applyBorder="1" applyAlignment="1">
      <alignment horizontal="right" vertical="center"/>
    </xf>
    <xf numFmtId="44" fontId="12" fillId="0" borderId="16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44" fontId="3" fillId="3" borderId="13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44" fontId="3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2" xfId="0" applyBorder="1" applyAlignment="1" applyProtection="1">
      <alignment horizontal="center" wrapText="1"/>
    </xf>
    <xf numFmtId="0" fontId="0" fillId="0" borderId="3" xfId="0" applyBorder="1" applyAlignment="1" applyProtection="1">
      <alignment horizontal="center" wrapText="1"/>
    </xf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11" fillId="0" borderId="2" xfId="0" applyFont="1" applyBorder="1" applyAlignment="1" applyProtection="1">
      <alignment horizontal="center" wrapText="1"/>
    </xf>
    <xf numFmtId="0" fontId="11" fillId="0" borderId="3" xfId="0" applyFont="1" applyBorder="1" applyAlignment="1" applyProtection="1">
      <alignment horizont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95"/>
  <sheetViews>
    <sheetView tabSelected="1" zoomScale="90" zoomScaleNormal="90" workbookViewId="0">
      <selection activeCell="F66" sqref="F66"/>
    </sheetView>
  </sheetViews>
  <sheetFormatPr baseColWidth="10" defaultRowHeight="15"/>
  <cols>
    <col min="1" max="1" width="1.42578125" customWidth="1"/>
    <col min="2" max="2" width="39.85546875" customWidth="1"/>
    <col min="3" max="3" width="24" customWidth="1"/>
    <col min="4" max="4" width="25.7109375" customWidth="1"/>
    <col min="5" max="5" width="18.5703125" customWidth="1"/>
    <col min="6" max="6" width="24.28515625" customWidth="1"/>
    <col min="7" max="7" width="21" customWidth="1"/>
    <col min="8" max="8" width="18.42578125" customWidth="1"/>
    <col min="9" max="9" width="17.42578125" customWidth="1"/>
    <col min="10" max="10" width="17.28515625" customWidth="1"/>
    <col min="11" max="11" width="18.85546875" bestFit="1" customWidth="1"/>
  </cols>
  <sheetData>
    <row r="1" spans="2:9">
      <c r="F1" s="1"/>
      <c r="I1" s="2"/>
    </row>
    <row r="2" spans="2:9">
      <c r="B2" s="108" t="s">
        <v>72</v>
      </c>
      <c r="C2" s="108"/>
      <c r="E2" t="s">
        <v>89</v>
      </c>
    </row>
    <row r="3" spans="2:9" ht="47.25" customHeight="1">
      <c r="B3" s="106" t="s">
        <v>71</v>
      </c>
      <c r="C3" s="107"/>
      <c r="D3" s="3" t="s">
        <v>70</v>
      </c>
      <c r="E3" s="51" t="s">
        <v>0</v>
      </c>
      <c r="F3" s="67" t="s">
        <v>109</v>
      </c>
      <c r="G3" s="5" t="s">
        <v>1</v>
      </c>
    </row>
    <row r="4" spans="2:9">
      <c r="B4" s="4" t="s">
        <v>2</v>
      </c>
      <c r="C4" s="4" t="s">
        <v>2</v>
      </c>
      <c r="D4" s="4">
        <v>2150</v>
      </c>
      <c r="E4" s="54">
        <v>12.6</v>
      </c>
      <c r="F4" s="68"/>
      <c r="G4" s="7">
        <f>F4*D4</f>
        <v>0</v>
      </c>
    </row>
    <row r="5" spans="2:9">
      <c r="F5" s="69"/>
    </row>
    <row r="6" spans="2:9">
      <c r="B6" s="109" t="s">
        <v>73</v>
      </c>
      <c r="C6" s="110"/>
      <c r="F6" s="69"/>
      <c r="I6" s="8"/>
    </row>
    <row r="7" spans="2:9" ht="43.5" customHeight="1">
      <c r="B7" s="106" t="s">
        <v>71</v>
      </c>
      <c r="C7" s="107"/>
      <c r="D7" s="3" t="s">
        <v>22</v>
      </c>
      <c r="E7" s="40" t="s">
        <v>0</v>
      </c>
      <c r="F7" s="67" t="s">
        <v>109</v>
      </c>
      <c r="G7" s="5" t="s">
        <v>1</v>
      </c>
    </row>
    <row r="8" spans="2:9">
      <c r="B8" s="4" t="s">
        <v>2</v>
      </c>
      <c r="C8" s="4" t="s">
        <v>3</v>
      </c>
      <c r="D8" s="52">
        <v>54</v>
      </c>
      <c r="E8" s="54">
        <v>11.28876</v>
      </c>
      <c r="F8" s="70"/>
      <c r="G8" s="7">
        <f>D8*F8</f>
        <v>0</v>
      </c>
      <c r="I8" s="2"/>
    </row>
    <row r="9" spans="2:9">
      <c r="B9" s="4" t="s">
        <v>2</v>
      </c>
      <c r="C9" s="4" t="s">
        <v>4</v>
      </c>
      <c r="D9" s="52">
        <v>2</v>
      </c>
      <c r="E9" s="54">
        <v>23.623950000000001</v>
      </c>
      <c r="F9" s="70"/>
      <c r="G9" s="7">
        <f t="shared" ref="G9:G25" si="0">D9*F9</f>
        <v>0</v>
      </c>
    </row>
    <row r="10" spans="2:9">
      <c r="B10" s="4" t="s">
        <v>2</v>
      </c>
      <c r="C10" s="4" t="s">
        <v>5</v>
      </c>
      <c r="D10" s="52">
        <v>191</v>
      </c>
      <c r="E10" s="54">
        <v>14.068670000000001</v>
      </c>
      <c r="F10" s="70"/>
      <c r="G10" s="7">
        <f t="shared" si="0"/>
        <v>0</v>
      </c>
    </row>
    <row r="11" spans="2:9">
      <c r="B11" s="4" t="s">
        <v>2</v>
      </c>
      <c r="C11" s="4" t="s">
        <v>6</v>
      </c>
      <c r="D11" s="52">
        <v>90</v>
      </c>
      <c r="E11" s="54">
        <v>21.805909999999997</v>
      </c>
      <c r="F11" s="70"/>
      <c r="G11" s="7">
        <f t="shared" si="0"/>
        <v>0</v>
      </c>
    </row>
    <row r="12" spans="2:9">
      <c r="B12" s="4" t="s">
        <v>2</v>
      </c>
      <c r="C12" s="4" t="s">
        <v>7</v>
      </c>
      <c r="D12" s="52">
        <v>39</v>
      </c>
      <c r="E12" s="54">
        <v>16.10868</v>
      </c>
      <c r="F12" s="70"/>
      <c r="G12" s="7">
        <f t="shared" si="0"/>
        <v>0</v>
      </c>
    </row>
    <row r="13" spans="2:9">
      <c r="B13" s="4" t="s">
        <v>2</v>
      </c>
      <c r="C13" s="4" t="s">
        <v>8</v>
      </c>
      <c r="D13" s="52">
        <v>15</v>
      </c>
      <c r="E13" s="54">
        <v>24.184159999999999</v>
      </c>
      <c r="F13" s="70"/>
      <c r="G13" s="7">
        <f t="shared" si="0"/>
        <v>0</v>
      </c>
    </row>
    <row r="14" spans="2:9">
      <c r="B14" s="4" t="s">
        <v>2</v>
      </c>
      <c r="C14" s="4" t="s">
        <v>9</v>
      </c>
      <c r="D14" s="52">
        <v>4</v>
      </c>
      <c r="E14" s="54">
        <v>21.14</v>
      </c>
      <c r="F14" s="70"/>
      <c r="G14" s="7">
        <f t="shared" si="0"/>
        <v>0</v>
      </c>
    </row>
    <row r="15" spans="2:9">
      <c r="B15" s="4" t="s">
        <v>2</v>
      </c>
      <c r="C15" s="4" t="s">
        <v>10</v>
      </c>
      <c r="D15" s="52">
        <v>4</v>
      </c>
      <c r="E15" s="54">
        <v>21.14</v>
      </c>
      <c r="F15" s="70"/>
      <c r="G15" s="7">
        <f t="shared" si="0"/>
        <v>0</v>
      </c>
    </row>
    <row r="16" spans="2:9">
      <c r="B16" s="4" t="s">
        <v>2</v>
      </c>
      <c r="C16" s="11" t="s">
        <v>11</v>
      </c>
      <c r="D16" s="52">
        <v>4</v>
      </c>
      <c r="E16" s="54">
        <v>60.777500000000003</v>
      </c>
      <c r="F16" s="70"/>
      <c r="G16" s="7">
        <f t="shared" si="0"/>
        <v>0</v>
      </c>
    </row>
    <row r="17" spans="2:8">
      <c r="B17" s="4" t="s">
        <v>2</v>
      </c>
      <c r="C17" s="12" t="s">
        <v>12</v>
      </c>
      <c r="D17" s="52">
        <v>52</v>
      </c>
      <c r="E17" s="54">
        <v>60.777500000000003</v>
      </c>
      <c r="F17" s="70"/>
      <c r="G17" s="7">
        <f t="shared" si="0"/>
        <v>0</v>
      </c>
    </row>
    <row r="18" spans="2:8">
      <c r="B18" s="4" t="s">
        <v>2</v>
      </c>
      <c r="C18" s="13" t="s">
        <v>13</v>
      </c>
      <c r="D18" s="52">
        <v>7</v>
      </c>
      <c r="E18" s="54">
        <v>60.777500000000003</v>
      </c>
      <c r="F18" s="70"/>
      <c r="G18" s="7">
        <f t="shared" si="0"/>
        <v>0</v>
      </c>
    </row>
    <row r="19" spans="2:8">
      <c r="B19" s="4" t="s">
        <v>2</v>
      </c>
      <c r="C19" s="11" t="s">
        <v>14</v>
      </c>
      <c r="D19" s="52">
        <v>60</v>
      </c>
      <c r="E19" s="54">
        <v>60.777500000000003</v>
      </c>
      <c r="F19" s="70"/>
      <c r="G19" s="7">
        <f t="shared" si="0"/>
        <v>0</v>
      </c>
    </row>
    <row r="20" spans="2:8">
      <c r="B20" s="4" t="s">
        <v>2</v>
      </c>
      <c r="C20" s="12" t="s">
        <v>15</v>
      </c>
      <c r="D20" s="52">
        <v>10</v>
      </c>
      <c r="E20" s="54">
        <v>60.777500000000003</v>
      </c>
      <c r="F20" s="70"/>
      <c r="G20" s="7">
        <f t="shared" si="0"/>
        <v>0</v>
      </c>
    </row>
    <row r="21" spans="2:8">
      <c r="B21" s="4" t="s">
        <v>2</v>
      </c>
      <c r="C21" s="14" t="s">
        <v>16</v>
      </c>
      <c r="D21" s="52">
        <v>11</v>
      </c>
      <c r="E21" s="54">
        <v>16.764019999999999</v>
      </c>
      <c r="F21" s="70"/>
      <c r="G21" s="7">
        <f t="shared" si="0"/>
        <v>0</v>
      </c>
    </row>
    <row r="22" spans="2:8">
      <c r="B22" s="4" t="s">
        <v>2</v>
      </c>
      <c r="C22" s="12" t="s">
        <v>17</v>
      </c>
      <c r="D22" s="52">
        <v>41</v>
      </c>
      <c r="E22" s="54">
        <v>16.764019999999999</v>
      </c>
      <c r="F22" s="70"/>
      <c r="G22" s="7">
        <f t="shared" si="0"/>
        <v>0</v>
      </c>
    </row>
    <row r="23" spans="2:8">
      <c r="B23" s="4" t="s">
        <v>2</v>
      </c>
      <c r="C23" s="12" t="s">
        <v>18</v>
      </c>
      <c r="D23" s="52">
        <v>124</v>
      </c>
      <c r="E23" s="54">
        <v>16.764019999999999</v>
      </c>
      <c r="F23" s="70"/>
      <c r="G23" s="7">
        <f t="shared" si="0"/>
        <v>0</v>
      </c>
    </row>
    <row r="24" spans="2:8">
      <c r="B24" s="4" t="s">
        <v>2</v>
      </c>
      <c r="C24" s="12" t="s">
        <v>19</v>
      </c>
      <c r="D24" s="52">
        <v>4</v>
      </c>
      <c r="E24" s="54">
        <v>18.603200000000001</v>
      </c>
      <c r="F24" s="70"/>
      <c r="G24" s="7">
        <f t="shared" si="0"/>
        <v>0</v>
      </c>
    </row>
    <row r="25" spans="2:8">
      <c r="B25" s="4" t="s">
        <v>2</v>
      </c>
      <c r="C25" s="13" t="s">
        <v>20</v>
      </c>
      <c r="D25" s="52">
        <v>6</v>
      </c>
      <c r="E25" s="54">
        <v>11.394459999999999</v>
      </c>
      <c r="F25" s="70"/>
      <c r="G25" s="7">
        <f t="shared" si="0"/>
        <v>0</v>
      </c>
    </row>
    <row r="26" spans="2:8">
      <c r="B26" s="10" t="s">
        <v>1</v>
      </c>
      <c r="C26" s="4"/>
      <c r="D26" s="52">
        <f>SUM(D8:D25)</f>
        <v>718</v>
      </c>
      <c r="E26" s="17"/>
      <c r="F26" s="71"/>
      <c r="G26" s="15">
        <f>SUM(G8:G25)</f>
        <v>0</v>
      </c>
    </row>
    <row r="27" spans="2:8">
      <c r="F27" s="69"/>
    </row>
    <row r="28" spans="2:8" ht="15" customHeight="1">
      <c r="B28" s="106" t="s">
        <v>67</v>
      </c>
      <c r="C28" s="107"/>
      <c r="F28" s="72"/>
    </row>
    <row r="29" spans="2:8" ht="30">
      <c r="B29" s="106" t="s">
        <v>68</v>
      </c>
      <c r="C29" s="107"/>
      <c r="D29" s="3" t="s">
        <v>22</v>
      </c>
      <c r="E29" s="53" t="s">
        <v>69</v>
      </c>
      <c r="F29" s="67" t="s">
        <v>109</v>
      </c>
      <c r="G29" s="53" t="s">
        <v>1</v>
      </c>
      <c r="H29" s="16"/>
    </row>
    <row r="30" spans="2:8">
      <c r="B30" s="17" t="s">
        <v>2</v>
      </c>
      <c r="C30" s="17" t="s">
        <v>23</v>
      </c>
      <c r="D30" s="6">
        <v>2</v>
      </c>
      <c r="E30" s="54">
        <v>26.91122</v>
      </c>
      <c r="F30" s="70"/>
      <c r="G30" s="55">
        <f>D30*F30</f>
        <v>0</v>
      </c>
      <c r="H30" s="18"/>
    </row>
    <row r="31" spans="2:8">
      <c r="B31" s="17" t="s">
        <v>2</v>
      </c>
      <c r="C31" s="17" t="s">
        <v>24</v>
      </c>
      <c r="D31" s="6">
        <v>2</v>
      </c>
      <c r="E31" s="54">
        <v>44.193170000000002</v>
      </c>
      <c r="F31" s="70"/>
      <c r="G31" s="55">
        <f t="shared" ref="G31:G62" si="1">D31*F31</f>
        <v>0</v>
      </c>
      <c r="H31" s="18"/>
    </row>
    <row r="32" spans="2:8">
      <c r="B32" s="17" t="s">
        <v>2</v>
      </c>
      <c r="C32" s="17" t="s">
        <v>25</v>
      </c>
      <c r="D32" s="6">
        <v>4</v>
      </c>
      <c r="E32" s="54">
        <v>28.951230000000002</v>
      </c>
      <c r="F32" s="70"/>
      <c r="G32" s="55">
        <f t="shared" si="1"/>
        <v>0</v>
      </c>
      <c r="H32" s="18"/>
    </row>
    <row r="33" spans="2:8">
      <c r="B33" s="17" t="s">
        <v>2</v>
      </c>
      <c r="C33" s="17" t="s">
        <v>26</v>
      </c>
      <c r="D33" s="6">
        <v>8</v>
      </c>
      <c r="E33" s="50">
        <v>26.56241</v>
      </c>
      <c r="F33" s="70"/>
      <c r="G33" s="55">
        <f t="shared" si="1"/>
        <v>0</v>
      </c>
      <c r="H33" s="18"/>
    </row>
    <row r="34" spans="2:8">
      <c r="B34" s="17" t="s">
        <v>2</v>
      </c>
      <c r="C34" s="17" t="s">
        <v>27</v>
      </c>
      <c r="D34" s="6">
        <v>2</v>
      </c>
      <c r="E34" s="54">
        <v>22.588090000000001</v>
      </c>
      <c r="F34" s="70"/>
      <c r="G34" s="55">
        <f t="shared" si="1"/>
        <v>0</v>
      </c>
      <c r="H34" s="18"/>
    </row>
    <row r="35" spans="2:8">
      <c r="B35" s="17" t="s">
        <v>2</v>
      </c>
      <c r="C35" s="17" t="s">
        <v>28</v>
      </c>
      <c r="D35" s="6">
        <v>2</v>
      </c>
      <c r="E35" s="54">
        <v>25.02976</v>
      </c>
      <c r="F35" s="70"/>
      <c r="G35" s="55">
        <f t="shared" si="1"/>
        <v>0</v>
      </c>
      <c r="H35" s="18"/>
    </row>
    <row r="36" spans="2:8">
      <c r="B36" s="17" t="s">
        <v>2</v>
      </c>
      <c r="C36" s="17" t="s">
        <v>29</v>
      </c>
      <c r="D36" s="6">
        <v>2</v>
      </c>
      <c r="E36" s="54">
        <v>65.639700000000005</v>
      </c>
      <c r="F36" s="70"/>
      <c r="G36" s="55">
        <f t="shared" si="1"/>
        <v>0</v>
      </c>
      <c r="H36" s="18"/>
    </row>
    <row r="37" spans="2:8">
      <c r="B37" s="17" t="s">
        <v>2</v>
      </c>
      <c r="C37" s="17" t="s">
        <v>30</v>
      </c>
      <c r="D37" s="6">
        <v>39</v>
      </c>
      <c r="E37" s="54">
        <v>15.992410000000001</v>
      </c>
      <c r="F37" s="70"/>
      <c r="G37" s="55">
        <f t="shared" si="1"/>
        <v>0</v>
      </c>
      <c r="H37" s="18"/>
    </row>
    <row r="38" spans="2:8">
      <c r="B38" s="17" t="s">
        <v>2</v>
      </c>
      <c r="C38" s="17" t="s">
        <v>31</v>
      </c>
      <c r="D38" s="6">
        <v>2</v>
      </c>
      <c r="E38" s="54">
        <v>23.063739999999999</v>
      </c>
      <c r="F38" s="70"/>
      <c r="G38" s="55">
        <f t="shared" si="1"/>
        <v>0</v>
      </c>
      <c r="H38" s="18"/>
    </row>
    <row r="39" spans="2:8">
      <c r="B39" s="17" t="s">
        <v>2</v>
      </c>
      <c r="C39" s="17" t="s">
        <v>32</v>
      </c>
      <c r="D39" s="6">
        <v>2</v>
      </c>
      <c r="E39" s="54">
        <v>45.377009999999999</v>
      </c>
      <c r="F39" s="70"/>
      <c r="G39" s="55">
        <f t="shared" si="1"/>
        <v>0</v>
      </c>
      <c r="H39" s="18"/>
    </row>
    <row r="40" spans="2:8">
      <c r="B40" s="17" t="s">
        <v>2</v>
      </c>
      <c r="C40" s="17" t="s">
        <v>33</v>
      </c>
      <c r="D40" s="49">
        <v>2</v>
      </c>
      <c r="E40" s="54">
        <v>89.771010000000004</v>
      </c>
      <c r="F40" s="70"/>
      <c r="G40" s="55">
        <f t="shared" si="1"/>
        <v>0</v>
      </c>
      <c r="H40" s="18"/>
    </row>
    <row r="41" spans="2:8">
      <c r="B41" s="17" t="s">
        <v>2</v>
      </c>
      <c r="C41" s="17" t="s">
        <v>34</v>
      </c>
      <c r="D41" s="6">
        <v>4</v>
      </c>
      <c r="E41" s="54">
        <v>32.904409999999999</v>
      </c>
      <c r="F41" s="70"/>
      <c r="G41" s="55">
        <f t="shared" si="1"/>
        <v>0</v>
      </c>
      <c r="H41" s="18"/>
    </row>
    <row r="42" spans="2:8">
      <c r="B42" s="17" t="s">
        <v>2</v>
      </c>
      <c r="C42" s="17" t="s">
        <v>35</v>
      </c>
      <c r="D42" s="6">
        <v>2</v>
      </c>
      <c r="E42" s="54">
        <v>65.639700000000005</v>
      </c>
      <c r="F42" s="70"/>
      <c r="G42" s="55">
        <f t="shared" si="1"/>
        <v>0</v>
      </c>
      <c r="H42" s="18"/>
    </row>
    <row r="43" spans="2:8">
      <c r="B43" s="17" t="s">
        <v>36</v>
      </c>
      <c r="C43" s="17" t="s">
        <v>2</v>
      </c>
      <c r="D43" s="6">
        <v>2</v>
      </c>
      <c r="E43" s="54">
        <v>45.377009999999999</v>
      </c>
      <c r="F43" s="70"/>
      <c r="G43" s="55">
        <f t="shared" si="1"/>
        <v>0</v>
      </c>
      <c r="H43" s="18"/>
    </row>
    <row r="44" spans="2:8">
      <c r="B44" s="17" t="s">
        <v>37</v>
      </c>
      <c r="C44" s="17" t="s">
        <v>2</v>
      </c>
      <c r="D44" s="6">
        <v>2</v>
      </c>
      <c r="E44" s="54">
        <v>116.27</v>
      </c>
      <c r="F44" s="70"/>
      <c r="G44" s="55">
        <f t="shared" si="1"/>
        <v>0</v>
      </c>
      <c r="H44" s="18"/>
    </row>
    <row r="45" spans="2:8">
      <c r="B45" s="17" t="s">
        <v>38</v>
      </c>
      <c r="C45" s="17" t="s">
        <v>2</v>
      </c>
      <c r="D45" s="6">
        <v>4</v>
      </c>
      <c r="E45" s="54">
        <v>26.91122</v>
      </c>
      <c r="F45" s="70"/>
      <c r="G45" s="55">
        <f t="shared" si="1"/>
        <v>0</v>
      </c>
      <c r="H45" s="18"/>
    </row>
    <row r="46" spans="2:8">
      <c r="B46" s="17" t="s">
        <v>24</v>
      </c>
      <c r="C46" s="17" t="s">
        <v>2</v>
      </c>
      <c r="D46" s="6">
        <v>25</v>
      </c>
      <c r="E46" s="54">
        <v>44.193170000000002</v>
      </c>
      <c r="F46" s="70"/>
      <c r="G46" s="55">
        <f t="shared" si="1"/>
        <v>0</v>
      </c>
      <c r="H46" s="18"/>
    </row>
    <row r="47" spans="2:8">
      <c r="B47" s="17" t="s">
        <v>25</v>
      </c>
      <c r="C47" s="17" t="s">
        <v>2</v>
      </c>
      <c r="D47" s="6">
        <v>4</v>
      </c>
      <c r="E47" s="54">
        <v>28.951230000000002</v>
      </c>
      <c r="F47" s="70"/>
      <c r="G47" s="55">
        <f t="shared" si="1"/>
        <v>0</v>
      </c>
      <c r="H47" s="18"/>
    </row>
    <row r="48" spans="2:8">
      <c r="B48" s="17" t="s">
        <v>26</v>
      </c>
      <c r="C48" s="17" t="s">
        <v>2</v>
      </c>
      <c r="D48" s="6">
        <v>26</v>
      </c>
      <c r="E48" s="54">
        <v>15.992410000000001</v>
      </c>
      <c r="F48" s="70"/>
      <c r="G48" s="55">
        <f t="shared" si="1"/>
        <v>0</v>
      </c>
      <c r="H48" s="18"/>
    </row>
    <row r="49" spans="2:8">
      <c r="B49" s="17" t="s">
        <v>39</v>
      </c>
      <c r="C49" s="17" t="s">
        <v>2</v>
      </c>
      <c r="D49" s="49">
        <v>2</v>
      </c>
      <c r="E49" s="56">
        <v>28.951230000000002</v>
      </c>
      <c r="F49" s="70"/>
      <c r="G49" s="55">
        <f t="shared" si="1"/>
        <v>0</v>
      </c>
      <c r="H49" s="18"/>
    </row>
    <row r="50" spans="2:8">
      <c r="B50" s="17" t="s">
        <v>40</v>
      </c>
      <c r="C50" s="17" t="s">
        <v>2</v>
      </c>
      <c r="D50" s="6">
        <v>9</v>
      </c>
      <c r="E50" s="54">
        <v>42.142589999999998</v>
      </c>
      <c r="F50" s="70"/>
      <c r="G50" s="55">
        <f t="shared" si="1"/>
        <v>0</v>
      </c>
      <c r="H50" s="18"/>
    </row>
    <row r="51" spans="2:8">
      <c r="B51" s="17" t="s">
        <v>28</v>
      </c>
      <c r="C51" s="17" t="s">
        <v>2</v>
      </c>
      <c r="D51" s="6">
        <v>5</v>
      </c>
      <c r="E51" s="54">
        <v>25.02976</v>
      </c>
      <c r="F51" s="70"/>
      <c r="G51" s="55">
        <f t="shared" si="1"/>
        <v>0</v>
      </c>
      <c r="H51" s="18"/>
    </row>
    <row r="52" spans="2:8">
      <c r="B52" s="17" t="s">
        <v>41</v>
      </c>
      <c r="C52" s="17" t="s">
        <v>2</v>
      </c>
      <c r="D52" s="6">
        <v>5</v>
      </c>
      <c r="E52" s="54">
        <v>110.10769000000001</v>
      </c>
      <c r="F52" s="70"/>
      <c r="G52" s="55">
        <f t="shared" si="1"/>
        <v>0</v>
      </c>
      <c r="H52" s="18"/>
    </row>
    <row r="53" spans="2:8">
      <c r="B53" s="17" t="s">
        <v>30</v>
      </c>
      <c r="C53" s="17" t="s">
        <v>2</v>
      </c>
      <c r="D53" s="6">
        <v>31</v>
      </c>
      <c r="E53" s="54">
        <v>15.992410000000001</v>
      </c>
      <c r="F53" s="70"/>
      <c r="G53" s="55">
        <f t="shared" si="1"/>
        <v>0</v>
      </c>
      <c r="H53" s="18"/>
    </row>
    <row r="54" spans="2:8">
      <c r="B54" s="17" t="s">
        <v>42</v>
      </c>
      <c r="C54" s="17" t="s">
        <v>2</v>
      </c>
      <c r="D54" s="6">
        <v>2</v>
      </c>
      <c r="E54" s="54">
        <v>110.10769000000001</v>
      </c>
      <c r="F54" s="70"/>
      <c r="G54" s="55">
        <f t="shared" si="1"/>
        <v>0</v>
      </c>
      <c r="H54" s="18"/>
    </row>
    <row r="55" spans="2:8">
      <c r="B55" s="17" t="s">
        <v>43</v>
      </c>
      <c r="C55" s="17" t="s">
        <v>2</v>
      </c>
      <c r="D55" s="6">
        <v>22</v>
      </c>
      <c r="E55" s="54">
        <v>69.191219999999987</v>
      </c>
      <c r="F55" s="70"/>
      <c r="G55" s="55">
        <f t="shared" si="1"/>
        <v>0</v>
      </c>
      <c r="H55" s="18"/>
    </row>
    <row r="56" spans="2:8">
      <c r="B56" s="17" t="s">
        <v>44</v>
      </c>
      <c r="C56" s="17" t="s">
        <v>2</v>
      </c>
      <c r="D56" s="6">
        <v>5</v>
      </c>
      <c r="E56" s="54">
        <v>45.165609999999994</v>
      </c>
      <c r="F56" s="70"/>
      <c r="G56" s="55">
        <f t="shared" si="1"/>
        <v>0</v>
      </c>
      <c r="H56" s="18"/>
    </row>
    <row r="57" spans="2:8">
      <c r="B57" s="17" t="s">
        <v>45</v>
      </c>
      <c r="C57" s="17" t="s">
        <v>2</v>
      </c>
      <c r="D57" s="6">
        <v>25</v>
      </c>
      <c r="E57" s="54">
        <v>44.193170000000002</v>
      </c>
      <c r="F57" s="70"/>
      <c r="G57" s="55">
        <f t="shared" si="1"/>
        <v>0</v>
      </c>
      <c r="H57" s="18"/>
    </row>
    <row r="58" spans="2:8">
      <c r="B58" s="17" t="s">
        <v>46</v>
      </c>
      <c r="C58" s="17" t="s">
        <v>2</v>
      </c>
      <c r="D58" s="6">
        <v>25</v>
      </c>
      <c r="E58" s="54">
        <v>65.639700000000005</v>
      </c>
      <c r="F58" s="70"/>
      <c r="G58" s="55">
        <f t="shared" si="1"/>
        <v>0</v>
      </c>
      <c r="H58" s="18"/>
    </row>
    <row r="59" spans="2:8">
      <c r="B59" s="17" t="s">
        <v>34</v>
      </c>
      <c r="C59" s="17" t="s">
        <v>2</v>
      </c>
      <c r="D59" s="6">
        <v>27</v>
      </c>
      <c r="E59" s="54">
        <v>32.904409999999999</v>
      </c>
      <c r="F59" s="70"/>
      <c r="G59" s="55">
        <f t="shared" si="1"/>
        <v>0</v>
      </c>
      <c r="H59" s="18"/>
    </row>
    <row r="60" spans="2:8">
      <c r="B60" s="17" t="s">
        <v>47</v>
      </c>
      <c r="C60" s="17" t="s">
        <v>2</v>
      </c>
      <c r="D60" s="6">
        <v>4</v>
      </c>
      <c r="E60" s="54">
        <v>44.193170000000002</v>
      </c>
      <c r="F60" s="70"/>
      <c r="G60" s="55">
        <f t="shared" si="1"/>
        <v>0</v>
      </c>
      <c r="H60" s="18"/>
    </row>
    <row r="61" spans="2:8">
      <c r="B61" s="17" t="s">
        <v>48</v>
      </c>
      <c r="C61" s="17" t="s">
        <v>2</v>
      </c>
      <c r="D61" s="6">
        <v>11</v>
      </c>
      <c r="E61" s="54">
        <v>22.101870000000002</v>
      </c>
      <c r="F61" s="70"/>
      <c r="G61" s="55">
        <f t="shared" si="1"/>
        <v>0</v>
      </c>
      <c r="H61" s="18"/>
    </row>
    <row r="62" spans="2:8">
      <c r="B62" s="17" t="s">
        <v>35</v>
      </c>
      <c r="C62" s="17" t="s">
        <v>2</v>
      </c>
      <c r="D62" s="6">
        <v>3</v>
      </c>
      <c r="E62" s="54">
        <v>65.639700000000005</v>
      </c>
      <c r="F62" s="70"/>
      <c r="G62" s="55">
        <f t="shared" si="1"/>
        <v>0</v>
      </c>
      <c r="H62" s="18"/>
    </row>
    <row r="63" spans="2:8">
      <c r="B63" s="10" t="s">
        <v>1</v>
      </c>
      <c r="D63" s="4">
        <f>SUM(D30:D62)</f>
        <v>312</v>
      </c>
      <c r="E63" s="37"/>
      <c r="F63" s="71"/>
      <c r="G63" s="7">
        <f>SUM(G30:G62)</f>
        <v>0</v>
      </c>
      <c r="H63" s="19"/>
    </row>
    <row r="64" spans="2:8">
      <c r="B64" s="20"/>
      <c r="D64" s="16"/>
      <c r="E64" s="20"/>
      <c r="F64" s="73"/>
      <c r="G64" s="19"/>
      <c r="H64" s="19"/>
    </row>
    <row r="65" spans="2:9" ht="15" customHeight="1">
      <c r="B65" s="106" t="s">
        <v>77</v>
      </c>
      <c r="C65" s="107"/>
      <c r="F65" s="69"/>
      <c r="I65" s="21"/>
    </row>
    <row r="66" spans="2:9" ht="30">
      <c r="B66" s="106" t="s">
        <v>68</v>
      </c>
      <c r="C66" s="107"/>
      <c r="D66" s="3" t="s">
        <v>22</v>
      </c>
      <c r="E66" s="4" t="s">
        <v>0</v>
      </c>
      <c r="F66" s="67" t="s">
        <v>109</v>
      </c>
      <c r="G66" s="4" t="s">
        <v>1</v>
      </c>
    </row>
    <row r="67" spans="2:9">
      <c r="B67" s="17" t="s">
        <v>5</v>
      </c>
      <c r="C67" s="17" t="s">
        <v>5</v>
      </c>
      <c r="D67" s="60">
        <v>6</v>
      </c>
      <c r="E67" s="62">
        <v>14.068670000000001</v>
      </c>
      <c r="F67" s="68"/>
      <c r="G67" s="54">
        <f>D67*F67</f>
        <v>0</v>
      </c>
    </row>
    <row r="68" spans="2:9">
      <c r="B68" s="17" t="s">
        <v>16</v>
      </c>
      <c r="C68" s="17" t="s">
        <v>49</v>
      </c>
      <c r="D68" s="60">
        <v>44</v>
      </c>
      <c r="E68" s="62">
        <v>10.591139999999999</v>
      </c>
      <c r="F68" s="68"/>
      <c r="G68" s="54">
        <f t="shared" ref="G68:G81" si="2">D68*F68</f>
        <v>0</v>
      </c>
    </row>
    <row r="69" spans="2:9">
      <c r="B69" s="17" t="s">
        <v>50</v>
      </c>
      <c r="C69" s="17" t="s">
        <v>14</v>
      </c>
      <c r="D69" s="60">
        <v>2</v>
      </c>
      <c r="E69" s="62">
        <v>60.777500000000003</v>
      </c>
      <c r="F69" s="68"/>
      <c r="G69" s="54">
        <f t="shared" si="2"/>
        <v>0</v>
      </c>
    </row>
    <row r="70" spans="2:9">
      <c r="B70" s="17" t="s">
        <v>51</v>
      </c>
      <c r="C70" s="17" t="s">
        <v>46</v>
      </c>
      <c r="D70" s="60">
        <v>2</v>
      </c>
      <c r="E70" s="62">
        <v>65.639700000000005</v>
      </c>
      <c r="F70" s="68"/>
      <c r="G70" s="54">
        <f t="shared" si="2"/>
        <v>0</v>
      </c>
    </row>
    <row r="71" spans="2:9">
      <c r="B71" s="17" t="s">
        <v>49</v>
      </c>
      <c r="C71" s="17" t="s">
        <v>16</v>
      </c>
      <c r="D71" s="60">
        <v>44</v>
      </c>
      <c r="E71" s="62">
        <v>10.591139999999999</v>
      </c>
      <c r="F71" s="68"/>
      <c r="G71" s="54">
        <f t="shared" si="2"/>
        <v>0</v>
      </c>
    </row>
    <row r="72" spans="2:9">
      <c r="B72" s="17" t="s">
        <v>42</v>
      </c>
      <c r="C72" s="17" t="s">
        <v>42</v>
      </c>
      <c r="D72" s="60">
        <v>7</v>
      </c>
      <c r="E72" s="62">
        <v>110.10769000000001</v>
      </c>
      <c r="F72" s="68"/>
      <c r="G72" s="54">
        <f t="shared" si="2"/>
        <v>0</v>
      </c>
    </row>
    <row r="73" spans="2:9">
      <c r="B73" s="17" t="s">
        <v>42</v>
      </c>
      <c r="C73" s="17" t="s">
        <v>25</v>
      </c>
      <c r="D73" s="60">
        <v>2</v>
      </c>
      <c r="E73" s="62">
        <v>40.039160000000003</v>
      </c>
      <c r="F73" s="68"/>
      <c r="G73" s="54">
        <f t="shared" si="2"/>
        <v>0</v>
      </c>
    </row>
    <row r="74" spans="2:9">
      <c r="B74" s="17" t="s">
        <v>44</v>
      </c>
      <c r="C74" s="17" t="s">
        <v>52</v>
      </c>
      <c r="D74" s="60">
        <v>20</v>
      </c>
      <c r="E74" s="62">
        <v>45.165609999999994</v>
      </c>
      <c r="F74" s="68"/>
      <c r="G74" s="54">
        <f t="shared" si="2"/>
        <v>0</v>
      </c>
    </row>
    <row r="75" spans="2:9">
      <c r="B75" s="17" t="s">
        <v>44</v>
      </c>
      <c r="C75" s="17" t="s">
        <v>53</v>
      </c>
      <c r="D75" s="60">
        <v>3</v>
      </c>
      <c r="E75" s="62">
        <v>45.165609999999994</v>
      </c>
      <c r="F75" s="68"/>
      <c r="G75" s="54">
        <f t="shared" si="2"/>
        <v>0</v>
      </c>
    </row>
    <row r="76" spans="2:9">
      <c r="B76" s="17" t="s">
        <v>14</v>
      </c>
      <c r="C76" s="17" t="s">
        <v>50</v>
      </c>
      <c r="D76" s="49">
        <v>2</v>
      </c>
      <c r="E76" s="62">
        <v>60.777500000000003</v>
      </c>
      <c r="F76" s="68"/>
      <c r="G76" s="54">
        <f t="shared" si="2"/>
        <v>0</v>
      </c>
    </row>
    <row r="77" spans="2:9">
      <c r="B77" s="17" t="s">
        <v>34</v>
      </c>
      <c r="C77" s="17" t="s">
        <v>8</v>
      </c>
      <c r="D77" s="60">
        <v>2</v>
      </c>
      <c r="E77" s="62">
        <v>66.559290000000004</v>
      </c>
      <c r="F77" s="68"/>
      <c r="G77" s="54">
        <f t="shared" si="2"/>
        <v>0</v>
      </c>
    </row>
    <row r="78" spans="2:9">
      <c r="B78" s="17" t="s">
        <v>52</v>
      </c>
      <c r="C78" s="17" t="s">
        <v>44</v>
      </c>
      <c r="D78" s="60">
        <v>20</v>
      </c>
      <c r="E78" s="62">
        <v>45.165609999999994</v>
      </c>
      <c r="F78" s="68"/>
      <c r="G78" s="54">
        <f t="shared" si="2"/>
        <v>0</v>
      </c>
    </row>
    <row r="79" spans="2:9">
      <c r="B79" s="17" t="s">
        <v>52</v>
      </c>
      <c r="C79" s="17" t="s">
        <v>52</v>
      </c>
      <c r="D79" s="60">
        <v>2</v>
      </c>
      <c r="E79" s="62">
        <v>45.165609999999994</v>
      </c>
      <c r="F79" s="68"/>
      <c r="G79" s="54">
        <f t="shared" si="2"/>
        <v>0</v>
      </c>
    </row>
    <row r="80" spans="2:9">
      <c r="B80" s="17" t="s">
        <v>52</v>
      </c>
      <c r="C80" s="17" t="s">
        <v>54</v>
      </c>
      <c r="D80" s="60">
        <v>2</v>
      </c>
      <c r="E80" s="62">
        <v>45.165609999999994</v>
      </c>
      <c r="F80" s="68"/>
      <c r="G80" s="54">
        <f t="shared" si="2"/>
        <v>0</v>
      </c>
    </row>
    <row r="81" spans="2:7">
      <c r="B81" s="17" t="s">
        <v>55</v>
      </c>
      <c r="C81" s="17" t="s">
        <v>8</v>
      </c>
      <c r="D81" s="60">
        <v>20</v>
      </c>
      <c r="E81" s="62">
        <v>42.142589999999998</v>
      </c>
      <c r="F81" s="68"/>
      <c r="G81" s="54">
        <f t="shared" si="2"/>
        <v>0</v>
      </c>
    </row>
    <row r="82" spans="2:7">
      <c r="B82" s="10" t="s">
        <v>1</v>
      </c>
      <c r="C82" s="4"/>
      <c r="D82" s="61">
        <f>SUM(D67:D81)</f>
        <v>178</v>
      </c>
      <c r="E82" s="59"/>
      <c r="F82" s="71"/>
      <c r="G82" s="7">
        <f>SUM(G67:G81)</f>
        <v>0</v>
      </c>
    </row>
    <row r="83" spans="2:7" ht="15.75" thickBot="1">
      <c r="G83" s="21"/>
    </row>
    <row r="84" spans="2:7" ht="26.25" customHeight="1">
      <c r="B84" s="24" t="s">
        <v>74</v>
      </c>
      <c r="C84" s="25" t="s">
        <v>75</v>
      </c>
      <c r="D84" s="57" t="s">
        <v>111</v>
      </c>
    </row>
    <row r="85" spans="2:7">
      <c r="B85" s="42">
        <f>ROUNDUP(85+(85*8%),0)</f>
        <v>92</v>
      </c>
      <c r="C85" s="58">
        <v>19.23</v>
      </c>
      <c r="D85" s="74"/>
    </row>
    <row r="87" spans="2:7">
      <c r="B87" s="112" t="s">
        <v>78</v>
      </c>
      <c r="C87" s="112"/>
      <c r="D87" s="112"/>
      <c r="E87" s="26"/>
      <c r="F87" s="26"/>
      <c r="G87" s="26"/>
    </row>
    <row r="88" spans="2:7" ht="15.75" thickBot="1">
      <c r="B88" s="27" t="s">
        <v>56</v>
      </c>
      <c r="C88" s="23" t="s">
        <v>57</v>
      </c>
      <c r="D88" s="28" t="s">
        <v>58</v>
      </c>
      <c r="E88" s="26"/>
      <c r="F88" s="26"/>
      <c r="G88" s="26"/>
    </row>
    <row r="89" spans="2:7" ht="24.75" thickBot="1">
      <c r="B89" s="22" t="s">
        <v>59</v>
      </c>
      <c r="C89" s="29">
        <f>G4</f>
        <v>0</v>
      </c>
      <c r="D89" s="30"/>
      <c r="E89" s="26"/>
      <c r="F89" s="26"/>
      <c r="G89" s="26"/>
    </row>
    <row r="90" spans="2:7" ht="36" thickBot="1">
      <c r="B90" s="22" t="s">
        <v>60</v>
      </c>
      <c r="C90" s="31">
        <f>G26</f>
        <v>0</v>
      </c>
      <c r="D90" s="30"/>
      <c r="E90" s="26"/>
      <c r="F90" s="26"/>
      <c r="G90" s="26"/>
    </row>
    <row r="91" spans="2:7" ht="36" thickBot="1">
      <c r="B91" s="22" t="s">
        <v>61</v>
      </c>
      <c r="C91" s="31">
        <f>G63</f>
        <v>0</v>
      </c>
      <c r="D91" s="30"/>
      <c r="E91" s="32"/>
      <c r="F91" s="26"/>
      <c r="G91" s="26"/>
    </row>
    <row r="92" spans="2:7" ht="36" thickBot="1">
      <c r="B92" s="22" t="s">
        <v>62</v>
      </c>
      <c r="C92" s="31">
        <f>G82</f>
        <v>0</v>
      </c>
      <c r="D92" s="33"/>
      <c r="E92" s="32"/>
      <c r="F92" s="26"/>
      <c r="G92" s="26"/>
    </row>
    <row r="93" spans="2:7">
      <c r="B93" s="34" t="s">
        <v>63</v>
      </c>
      <c r="C93" s="35">
        <f>SUM(C89:C92)</f>
        <v>0</v>
      </c>
      <c r="D93" s="36">
        <f>B85*D85</f>
        <v>0</v>
      </c>
      <c r="E93" s="32"/>
      <c r="F93" s="26"/>
      <c r="G93" s="26"/>
    </row>
    <row r="94" spans="2:7">
      <c r="B94" s="37" t="s">
        <v>112</v>
      </c>
      <c r="C94" s="113">
        <f>C93+D93</f>
        <v>0</v>
      </c>
      <c r="D94" s="114"/>
    </row>
    <row r="95" spans="2:7">
      <c r="B95" s="38" t="s">
        <v>114</v>
      </c>
      <c r="C95" s="111">
        <f>C94*2</f>
        <v>0</v>
      </c>
      <c r="D95" s="111"/>
    </row>
  </sheetData>
  <sheetProtection algorithmName="SHA-512" hashValue="oOZoBt0GOWTfBwhULxXBBWDp67K2p1FDAQOcl5LI7hRUYjZv/816BXebSK4ctqh1oZqoSzqDkGeslmHUfUIj5A==" saltValue="Xtov2cOh6LGZwOVvjjmX8Q==" spinCount="100000" sheet="1" objects="1" scenarios="1" selectLockedCells="1"/>
  <mergeCells count="11">
    <mergeCell ref="C95:D95"/>
    <mergeCell ref="B65:C65"/>
    <mergeCell ref="B66:C66"/>
    <mergeCell ref="B87:D87"/>
    <mergeCell ref="C94:D94"/>
    <mergeCell ref="B29:C29"/>
    <mergeCell ref="B2:C2"/>
    <mergeCell ref="B3:C3"/>
    <mergeCell ref="B6:C6"/>
    <mergeCell ref="B7:C7"/>
    <mergeCell ref="B28:C28"/>
  </mergeCells>
  <conditionalFormatting sqref="B7 C22:C25">
    <cfRule type="containsText" dxfId="0" priority="2" operator="containsText" text="POBLAC">
      <formula>NOT(ISERROR(SEARCH("POBLAC",B7)))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8"/>
  <sheetViews>
    <sheetView zoomScale="90" zoomScaleNormal="90" workbookViewId="0">
      <selection activeCell="E4" sqref="E4"/>
    </sheetView>
  </sheetViews>
  <sheetFormatPr baseColWidth="10" defaultRowHeight="15"/>
  <cols>
    <col min="1" max="1" width="34.85546875" customWidth="1"/>
    <col min="2" max="2" width="32.85546875" customWidth="1"/>
    <col min="3" max="3" width="26.85546875" customWidth="1"/>
    <col min="4" max="4" width="17" customWidth="1"/>
    <col min="5" max="5" width="35.28515625" customWidth="1"/>
    <col min="6" max="6" width="26.5703125" customWidth="1"/>
    <col min="7" max="7" width="23.28515625" customWidth="1"/>
    <col min="8" max="8" width="15.5703125" bestFit="1" customWidth="1"/>
  </cols>
  <sheetData>
    <row r="2" spans="1:7">
      <c r="A2" s="109" t="s">
        <v>86</v>
      </c>
      <c r="B2" s="110"/>
      <c r="D2" t="s">
        <v>89</v>
      </c>
    </row>
    <row r="3" spans="1:7" ht="30">
      <c r="A3" s="106" t="s">
        <v>88</v>
      </c>
      <c r="B3" s="107"/>
      <c r="C3" s="3" t="s">
        <v>22</v>
      </c>
      <c r="D3" s="4" t="s">
        <v>0</v>
      </c>
      <c r="E3" s="41" t="s">
        <v>109</v>
      </c>
      <c r="F3" s="5" t="s">
        <v>1</v>
      </c>
    </row>
    <row r="4" spans="1:7">
      <c r="A4" s="4" t="s">
        <v>64</v>
      </c>
      <c r="B4" s="4" t="s">
        <v>64</v>
      </c>
      <c r="C4" s="40">
        <v>376</v>
      </c>
      <c r="D4" s="54">
        <v>11.76</v>
      </c>
      <c r="E4" s="70"/>
      <c r="F4" s="7">
        <f>E4*C4</f>
        <v>0</v>
      </c>
    </row>
    <row r="5" spans="1:7">
      <c r="F5" s="39"/>
    </row>
    <row r="6" spans="1:7" ht="14.25" customHeight="1">
      <c r="A6" s="109" t="s">
        <v>84</v>
      </c>
      <c r="B6" s="110"/>
    </row>
    <row r="7" spans="1:7" ht="30.75" customHeight="1">
      <c r="A7" s="106" t="s">
        <v>21</v>
      </c>
      <c r="B7" s="107"/>
      <c r="C7" s="3" t="s">
        <v>81</v>
      </c>
      <c r="D7" s="4" t="s">
        <v>80</v>
      </c>
      <c r="E7" s="41" t="s">
        <v>110</v>
      </c>
      <c r="F7" s="9" t="s">
        <v>1</v>
      </c>
      <c r="G7" s="16"/>
    </row>
    <row r="8" spans="1:7">
      <c r="A8" s="116" t="s">
        <v>65</v>
      </c>
      <c r="B8" s="117"/>
      <c r="C8" s="42">
        <v>28182</v>
      </c>
      <c r="D8" s="54">
        <v>0.82</v>
      </c>
      <c r="E8" s="76"/>
      <c r="F8" s="7">
        <f>E8*C8</f>
        <v>0</v>
      </c>
      <c r="G8" s="19"/>
    </row>
    <row r="9" spans="1:7">
      <c r="A9" s="20"/>
      <c r="B9" s="16"/>
      <c r="C9" s="43"/>
      <c r="D9" s="20"/>
      <c r="E9" s="44"/>
      <c r="F9" s="19"/>
      <c r="G9" s="19"/>
    </row>
    <row r="10" spans="1:7" ht="29.25" customHeight="1">
      <c r="A10" s="106" t="s">
        <v>21</v>
      </c>
      <c r="B10" s="107"/>
      <c r="C10" s="3" t="s">
        <v>22</v>
      </c>
      <c r="D10" s="3" t="s">
        <v>79</v>
      </c>
      <c r="E10" s="45" t="s">
        <v>103</v>
      </c>
      <c r="F10" s="9" t="s">
        <v>1</v>
      </c>
      <c r="G10" s="19"/>
    </row>
    <row r="11" spans="1:7">
      <c r="A11" s="116" t="s">
        <v>66</v>
      </c>
      <c r="B11" s="117"/>
      <c r="C11" s="42">
        <v>256</v>
      </c>
      <c r="D11" s="54">
        <v>7.07</v>
      </c>
      <c r="E11" s="76"/>
      <c r="F11" s="7">
        <f>E11*C11</f>
        <v>0</v>
      </c>
      <c r="G11" s="19"/>
    </row>
    <row r="12" spans="1:7" ht="15.75" thickBot="1"/>
    <row r="13" spans="1:7" ht="27.75" customHeight="1">
      <c r="A13" s="64" t="s">
        <v>82</v>
      </c>
      <c r="B13" s="25" t="s">
        <v>83</v>
      </c>
      <c r="C13" s="63" t="s">
        <v>111</v>
      </c>
      <c r="D13" s="46" t="s">
        <v>1</v>
      </c>
    </row>
    <row r="14" spans="1:7">
      <c r="A14" s="42">
        <f>ROUNDUP(91+(91*8%),0)</f>
        <v>99</v>
      </c>
      <c r="B14" s="65">
        <f>21.6+(21.6*5.7%)</f>
        <v>22.831200000000003</v>
      </c>
      <c r="C14" s="75"/>
      <c r="D14" s="47">
        <f>A14*C14</f>
        <v>0</v>
      </c>
    </row>
    <row r="16" spans="1:7">
      <c r="A16" s="115" t="s">
        <v>85</v>
      </c>
      <c r="B16" s="115"/>
    </row>
    <row r="17" spans="1:2">
      <c r="A17" s="37" t="s">
        <v>112</v>
      </c>
      <c r="B17" s="66">
        <f>F4+F8+D14+F11</f>
        <v>0</v>
      </c>
    </row>
    <row r="18" spans="1:2">
      <c r="A18" s="38" t="s">
        <v>113</v>
      </c>
      <c r="B18" s="48">
        <f>B17*2</f>
        <v>0</v>
      </c>
    </row>
  </sheetData>
  <sheetProtection algorithmName="SHA-512" hashValue="xyO1A07RyF0U8ZvH9VGbUXdMlBDsyM8yQo4z3YTvAD5IRdqan9rbNNSJhoFXGKbXJ3ikG4eK9OdAwOamWIsEjA==" saltValue="gc9IOG2AxY9UX7y4TKhOOA==" spinCount="100000" sheet="1" objects="1" scenarios="1" selectLockedCells="1"/>
  <mergeCells count="8">
    <mergeCell ref="A16:B16"/>
    <mergeCell ref="A8:B8"/>
    <mergeCell ref="A11:B11"/>
    <mergeCell ref="A2:B2"/>
    <mergeCell ref="A3:B3"/>
    <mergeCell ref="A6:B6"/>
    <mergeCell ref="A7:B7"/>
    <mergeCell ref="A10:B10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1"/>
  <sheetViews>
    <sheetView zoomScale="80" zoomScaleNormal="80" workbookViewId="0">
      <selection activeCell="E4" sqref="E4"/>
    </sheetView>
  </sheetViews>
  <sheetFormatPr baseColWidth="10" defaultRowHeight="15"/>
  <cols>
    <col min="1" max="1" width="44.5703125" style="77" customWidth="1"/>
    <col min="2" max="2" width="27.5703125" style="77" customWidth="1"/>
    <col min="3" max="3" width="19.140625" style="77" customWidth="1"/>
    <col min="4" max="4" width="23.7109375" style="77" bestFit="1" customWidth="1"/>
    <col min="5" max="5" width="23.85546875" style="77" customWidth="1"/>
    <col min="6" max="6" width="18.5703125" style="77" customWidth="1"/>
    <col min="7" max="7" width="29.7109375" style="77" customWidth="1"/>
    <col min="8" max="8" width="25.42578125" style="77" customWidth="1"/>
    <col min="9" max="9" width="19.28515625" style="77" customWidth="1"/>
    <col min="10" max="10" width="16.85546875" style="77" customWidth="1"/>
    <col min="11" max="11" width="18.28515625" style="77" customWidth="1"/>
    <col min="12" max="12" width="17" style="77" customWidth="1"/>
    <col min="13" max="16384" width="11.42578125" style="77"/>
  </cols>
  <sheetData>
    <row r="1" spans="1:6">
      <c r="F1" s="78"/>
    </row>
    <row r="2" spans="1:6">
      <c r="A2" s="122" t="s">
        <v>87</v>
      </c>
      <c r="B2" s="123"/>
      <c r="D2" s="77" t="s">
        <v>89</v>
      </c>
    </row>
    <row r="3" spans="1:6" ht="30">
      <c r="A3" s="118" t="s">
        <v>98</v>
      </c>
      <c r="B3" s="119"/>
      <c r="C3" s="3" t="s">
        <v>100</v>
      </c>
      <c r="D3" s="79" t="s">
        <v>80</v>
      </c>
      <c r="E3" s="80" t="s">
        <v>102</v>
      </c>
      <c r="F3" s="99" t="s">
        <v>105</v>
      </c>
    </row>
    <row r="4" spans="1:6">
      <c r="A4" s="120" t="s">
        <v>65</v>
      </c>
      <c r="B4" s="121"/>
      <c r="C4" s="81">
        <v>10</v>
      </c>
      <c r="D4" s="82">
        <v>1.3</v>
      </c>
      <c r="E4" s="76"/>
      <c r="F4" s="39">
        <f>(C4*E4)*C7</f>
        <v>0</v>
      </c>
    </row>
    <row r="5" spans="1:6">
      <c r="A5" s="84"/>
      <c r="B5" s="85"/>
      <c r="C5" s="86"/>
      <c r="D5" s="84"/>
      <c r="E5" s="87"/>
      <c r="F5" s="88"/>
    </row>
    <row r="6" spans="1:6" ht="46.5" customHeight="1">
      <c r="A6" s="118" t="s">
        <v>98</v>
      </c>
      <c r="B6" s="119"/>
      <c r="C6" s="79" t="s">
        <v>101</v>
      </c>
      <c r="D6" s="79" t="s">
        <v>79</v>
      </c>
      <c r="E6" s="80" t="s">
        <v>103</v>
      </c>
      <c r="F6" s="99" t="s">
        <v>105</v>
      </c>
    </row>
    <row r="7" spans="1:6">
      <c r="A7" s="120" t="s">
        <v>66</v>
      </c>
      <c r="B7" s="121"/>
      <c r="C7" s="81">
        <v>211</v>
      </c>
      <c r="D7" s="82">
        <v>5.45</v>
      </c>
      <c r="E7" s="76"/>
      <c r="F7" s="83">
        <f>E7*C7</f>
        <v>0</v>
      </c>
    </row>
    <row r="9" spans="1:6" ht="54.75" customHeight="1">
      <c r="A9" s="118" t="s">
        <v>99</v>
      </c>
      <c r="B9" s="119"/>
      <c r="C9" s="3" t="s">
        <v>100</v>
      </c>
      <c r="D9" s="79" t="s">
        <v>80</v>
      </c>
      <c r="E9" s="80" t="s">
        <v>102</v>
      </c>
      <c r="F9" s="99" t="s">
        <v>105</v>
      </c>
    </row>
    <row r="10" spans="1:6">
      <c r="A10" s="120" t="s">
        <v>65</v>
      </c>
      <c r="B10" s="121"/>
      <c r="C10" s="81">
        <v>44</v>
      </c>
      <c r="D10" s="82">
        <v>1.3</v>
      </c>
      <c r="E10" s="76"/>
      <c r="F10" s="39">
        <f>(C10*E10)*C13</f>
        <v>0</v>
      </c>
    </row>
    <row r="11" spans="1:6">
      <c r="A11" s="84"/>
      <c r="B11" s="85"/>
      <c r="C11" s="86"/>
      <c r="D11" s="84"/>
      <c r="E11" s="87"/>
      <c r="F11" s="88"/>
    </row>
    <row r="12" spans="1:6" ht="44.25" customHeight="1">
      <c r="A12" s="118" t="s">
        <v>99</v>
      </c>
      <c r="B12" s="119"/>
      <c r="C12" s="79" t="s">
        <v>101</v>
      </c>
      <c r="D12" s="79" t="s">
        <v>79</v>
      </c>
      <c r="E12" s="80" t="s">
        <v>103</v>
      </c>
      <c r="F12" s="99" t="s">
        <v>105</v>
      </c>
    </row>
    <row r="13" spans="1:6">
      <c r="A13" s="120" t="s">
        <v>66</v>
      </c>
      <c r="B13" s="121"/>
      <c r="C13" s="81">
        <v>50</v>
      </c>
      <c r="D13" s="82">
        <v>5.45</v>
      </c>
      <c r="E13" s="76"/>
      <c r="F13" s="83">
        <f>E13*C13</f>
        <v>0</v>
      </c>
    </row>
    <row r="14" spans="1:6" ht="15.75" thickBot="1"/>
    <row r="15" spans="1:6" ht="48.75" customHeight="1">
      <c r="A15" s="89" t="s">
        <v>83</v>
      </c>
      <c r="B15" s="90" t="s">
        <v>76</v>
      </c>
    </row>
    <row r="16" spans="1:6">
      <c r="A16" s="91">
        <v>18.18</v>
      </c>
      <c r="B16" s="75"/>
    </row>
    <row r="17" spans="1:7" ht="22.5" customHeight="1"/>
    <row r="18" spans="1:7" ht="48.75" customHeight="1">
      <c r="A18" s="126" t="s">
        <v>108</v>
      </c>
      <c r="B18" s="127"/>
      <c r="C18" s="3" t="s">
        <v>104</v>
      </c>
      <c r="D18" s="3" t="s">
        <v>107</v>
      </c>
      <c r="E18" s="80" t="s">
        <v>106</v>
      </c>
      <c r="F18" s="99" t="s">
        <v>105</v>
      </c>
    </row>
    <row r="19" spans="1:7" ht="22.5" customHeight="1">
      <c r="A19" s="106" t="s">
        <v>93</v>
      </c>
      <c r="B19" s="107"/>
      <c r="C19" s="4">
        <v>12</v>
      </c>
      <c r="D19" s="101">
        <v>36.36</v>
      </c>
      <c r="E19" s="102"/>
      <c r="F19" s="100">
        <f>E19*C19</f>
        <v>0</v>
      </c>
      <c r="G19" s="78"/>
    </row>
    <row r="20" spans="1:7" ht="27.75" customHeight="1">
      <c r="A20" s="106" t="s">
        <v>94</v>
      </c>
      <c r="B20" s="107"/>
      <c r="C20" s="4">
        <v>34</v>
      </c>
      <c r="D20" s="101">
        <v>90.91</v>
      </c>
      <c r="E20" s="102"/>
      <c r="F20" s="100">
        <f t="shared" ref="F20:F21" si="0">E20*C20</f>
        <v>0</v>
      </c>
    </row>
    <row r="21" spans="1:7" ht="36.75" customHeight="1">
      <c r="A21" s="106" t="s">
        <v>95</v>
      </c>
      <c r="B21" s="107"/>
      <c r="C21" s="4">
        <v>95</v>
      </c>
      <c r="D21" s="101">
        <v>172.73</v>
      </c>
      <c r="E21" s="102"/>
      <c r="F21" s="100">
        <f t="shared" si="0"/>
        <v>0</v>
      </c>
    </row>
    <row r="22" spans="1:7" ht="22.5" customHeight="1" thickBot="1"/>
    <row r="23" spans="1:7" ht="31.5" customHeight="1" thickBot="1">
      <c r="A23" s="124" t="s">
        <v>90</v>
      </c>
      <c r="B23" s="125"/>
    </row>
    <row r="24" spans="1:7" ht="15.75" thickBot="1">
      <c r="A24" s="92" t="s">
        <v>56</v>
      </c>
      <c r="B24" s="93" t="s">
        <v>57</v>
      </c>
    </row>
    <row r="25" spans="1:7" ht="30.75" thickBot="1">
      <c r="A25" s="94" t="s">
        <v>91</v>
      </c>
      <c r="B25" s="105">
        <f>F4+F7</f>
        <v>0</v>
      </c>
    </row>
    <row r="26" spans="1:7" ht="31.5" customHeight="1" thickBot="1">
      <c r="A26" s="96" t="s">
        <v>92</v>
      </c>
      <c r="B26" s="105">
        <f>F10+F13</f>
        <v>0</v>
      </c>
    </row>
    <row r="27" spans="1:7" ht="36.75" customHeight="1" thickBot="1">
      <c r="A27" s="97" t="s">
        <v>93</v>
      </c>
      <c r="B27" s="103">
        <f>F19</f>
        <v>0</v>
      </c>
    </row>
    <row r="28" spans="1:7" ht="30.75" customHeight="1" thickBot="1">
      <c r="A28" s="97" t="s">
        <v>94</v>
      </c>
      <c r="B28" s="104">
        <f>F20</f>
        <v>0</v>
      </c>
    </row>
    <row r="29" spans="1:7" ht="36.75" customHeight="1" thickBot="1">
      <c r="A29" s="97" t="s">
        <v>95</v>
      </c>
      <c r="B29" s="104">
        <f>F21</f>
        <v>0</v>
      </c>
    </row>
    <row r="30" spans="1:7" ht="29.25" thickBot="1">
      <c r="A30" s="98" t="s">
        <v>96</v>
      </c>
      <c r="B30" s="95">
        <f>B25+B26+B27+B28+B29</f>
        <v>0</v>
      </c>
    </row>
    <row r="31" spans="1:7" ht="28.5">
      <c r="A31" s="98" t="s">
        <v>97</v>
      </c>
      <c r="B31" s="95">
        <f>B30*2</f>
        <v>0</v>
      </c>
    </row>
  </sheetData>
  <sheetProtection algorithmName="SHA-512" hashValue="COcuLxK7V6i7XdwCCwjgK0i7/1aJhtNBEP0XCOkeeCj/d8EFmCVa5tuf9dWvw3bT8wMbMZNzb/+YNatUBv8+Cw==" saltValue="QVm0sUOje6Sf6mmw+ZB3Zg==" spinCount="100000" sheet="1" objects="1" scenarios="1" selectLockedCells="1"/>
  <mergeCells count="14">
    <mergeCell ref="A23:B23"/>
    <mergeCell ref="A21:B21"/>
    <mergeCell ref="A19:B19"/>
    <mergeCell ref="A18:B18"/>
    <mergeCell ref="A20:B20"/>
    <mergeCell ref="A9:B9"/>
    <mergeCell ref="A10:B10"/>
    <mergeCell ref="A12:B12"/>
    <mergeCell ref="A13:B13"/>
    <mergeCell ref="A2:B2"/>
    <mergeCell ref="A3:B3"/>
    <mergeCell ref="A4:B4"/>
    <mergeCell ref="A6:B6"/>
    <mergeCell ref="A7:B7"/>
  </mergeCells>
  <pageMargins left="0.7" right="0.7" top="0.75" bottom="0.75" header="0.3" footer="0.3"/>
  <pageSetup paperSize="9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2d84fca-0ec9-4bd1-bf0f-9cd618bc4a3d">D55WCX7TAH37-158-20115</_dlc_DocId>
    <_dlc_DocIdUrl xmlns="92d84fca-0ec9-4bd1-bf0f-9cd618bc4a3d">
      <Url>http://proyectosmm.mutuamontanesa.local/comprasmm/_layouts/DocIdRedir.aspx?ID=D55WCX7TAH37-158-20115</Url>
      <Description>D55WCX7TAH37-158-20115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A40E59-A218-4243-897C-4A0028DD72C6}"/>
</file>

<file path=customXml/itemProps2.xml><?xml version="1.0" encoding="utf-8"?>
<ds:datastoreItem xmlns:ds="http://schemas.openxmlformats.org/officeDocument/2006/customXml" ds:itemID="{9D9545BA-F27A-4108-A5CE-B3C0341702D6}"/>
</file>

<file path=customXml/itemProps3.xml><?xml version="1.0" encoding="utf-8"?>
<ds:datastoreItem xmlns:ds="http://schemas.openxmlformats.org/officeDocument/2006/customXml" ds:itemID="{01C26BCE-B2BC-4287-BB28-5F51E83E7CA2}"/>
</file>

<file path=customXml/itemProps4.xml><?xml version="1.0" encoding="utf-8"?>
<ds:datastoreItem xmlns:ds="http://schemas.openxmlformats.org/officeDocument/2006/customXml" ds:itemID="{EC6ED19C-4DCA-4C7D-A08D-055D70C9DB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oferta economica lote 1 barcelo</vt:lpstr>
      <vt:lpstr>oferta economica lote 2 girona</vt:lpstr>
      <vt:lpstr>oferta economica lote 3 olot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2023-12-05T11:35:05Z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beffaeda-dffe-4736-9bf8-bb33882fb314</vt:lpwstr>
  </property>
  <property fmtid="{D5CDD505-2E9C-101B-9397-08002B2CF9AE}" pid="3" name="ContentTypeId">
    <vt:lpwstr>0x010100932D1F7D21CF5C4883B7AF3F37C4DCFE</vt:lpwstr>
  </property>
</Properties>
</file>