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://proyectosmm.mutuamontanesa.local/comprasmm/Expedientes_2023/2023-002-121/PLIEGOS/"/>
    </mc:Choice>
  </mc:AlternateContent>
  <xr:revisionPtr revIDLastSave="0" documentId="13_ncr:1_{B0AA5BA2-488C-4393-9D6D-8030187C4128}" xr6:coauthVersionLast="47" xr6:coauthVersionMax="47" xr10:uidLastSave="{00000000-0000-0000-0000-000000000000}"/>
  <bookViews>
    <workbookView xWindow="-120" yWindow="-120" windowWidth="29040" windowHeight="15720" tabRatio="780" xr2:uid="{00000000-000D-0000-FFFF-FFFF00000000}"/>
  </bookViews>
  <sheets>
    <sheet name="LOTE 1 - burgos" sheetId="9" r:id="rId1"/>
    <sheet name="LOTE 2 -guadalajara" sheetId="7" r:id="rId2"/>
    <sheet name="LOTE 3 - leon" sheetId="6" r:id="rId3"/>
    <sheet name="LOTE 4 - MADRID" sheetId="10" r:id="rId4"/>
    <sheet name="LOTE 5 - miranda de ebro" sheetId="8" r:id="rId5"/>
    <sheet name="LOTE 6 -SEVILLA" sheetId="11" r:id="rId6"/>
    <sheet name="LOTE 7 -VIZCAYA" sheetId="1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9" l="1"/>
  <c r="I17" i="7"/>
  <c r="I22" i="10"/>
  <c r="I18" i="8"/>
  <c r="I13" i="12"/>
  <c r="I12" i="12"/>
  <c r="I13" i="11"/>
  <c r="I12" i="11"/>
  <c r="I14" i="11" s="1"/>
  <c r="I15" i="11" s="1"/>
  <c r="I14" i="8"/>
  <c r="I17" i="8" s="1"/>
  <c r="I16" i="8"/>
  <c r="I15" i="8"/>
  <c r="I19" i="10"/>
  <c r="I20" i="10"/>
  <c r="I18" i="10"/>
  <c r="I17" i="10"/>
  <c r="G17" i="10"/>
  <c r="I15" i="6"/>
  <c r="I14" i="6"/>
  <c r="I13" i="6"/>
  <c r="I15" i="7"/>
  <c r="I14" i="7"/>
  <c r="I13" i="7"/>
  <c r="I15" i="9"/>
  <c r="I14" i="9"/>
  <c r="I13" i="9"/>
  <c r="I14" i="12" l="1"/>
  <c r="I15" i="12" s="1"/>
  <c r="I21" i="10"/>
  <c r="I16" i="6"/>
  <c r="I17" i="6" s="1"/>
  <c r="I16" i="7"/>
  <c r="I16" i="9"/>
</calcChain>
</file>

<file path=xl/sharedStrings.xml><?xml version="1.0" encoding="utf-8"?>
<sst xmlns="http://schemas.openxmlformats.org/spreadsheetml/2006/main" count="271" uniqueCount="84">
  <si>
    <t>HORAS ESPERA</t>
  </si>
  <si>
    <t>TOTAL</t>
  </si>
  <si>
    <t>TRAMO</t>
  </si>
  <si>
    <t>KILOMETROS</t>
  </si>
  <si>
    <t>TRAYECTOS</t>
  </si>
  <si>
    <t>&lt;= 50 Km</t>
  </si>
  <si>
    <t>HORA ESPERA</t>
  </si>
  <si>
    <t xml:space="preserve">&gt;150Km </t>
  </si>
  <si>
    <t>&gt;50Km y =&lt;190 Km</t>
  </si>
  <si>
    <t xml:space="preserve">&gt;190Km </t>
  </si>
  <si>
    <t>&lt;= 15 Km</t>
  </si>
  <si>
    <t>&gt;15Km</t>
  </si>
  <si>
    <t xml:space="preserve">&gt;50Km </t>
  </si>
  <si>
    <t>&gt;25Km y =&lt;50 Km</t>
  </si>
  <si>
    <t>&lt;= 5 Km</t>
  </si>
  <si>
    <t>&gt;5Km y =&lt;25 Km</t>
  </si>
  <si>
    <t>Importe FIJO por viaje</t>
  </si>
  <si>
    <t>€/KILOMETRO</t>
  </si>
  <si>
    <t xml:space="preserve">3,65 € SIN IVA </t>
  </si>
  <si>
    <t>(4,02 € IVA INCLUIDO)</t>
  </si>
  <si>
    <t xml:space="preserve">0,61 € SIN IVA </t>
  </si>
  <si>
    <t>(0,67 € IVA INCLUIDO)</t>
  </si>
  <si>
    <t xml:space="preserve">                         14,23 € SIN IVA   (15,66 € iva incluido) </t>
  </si>
  <si>
    <t>Importe FIJO por viaje OFERTADO SIN IVA</t>
  </si>
  <si>
    <t>€/KILOMETRO OFERTADO SIN IVA</t>
  </si>
  <si>
    <t>HORA ESPERA OFERTADO SIN IVA</t>
  </si>
  <si>
    <t>OFERTA SIN IVA 1 AÑO</t>
  </si>
  <si>
    <t>OFERTA SIN IVA 2 AÑOS</t>
  </si>
  <si>
    <t>OFERTA Lote 1 – BURGOS</t>
  </si>
  <si>
    <t>PRESUPUESTO Lote 1 – BURGOS</t>
  </si>
  <si>
    <t>&gt;50Km y =&lt;150 Km</t>
  </si>
  <si>
    <t>PRESUPUESTO Lote 2 - GUADALAJARA</t>
  </si>
  <si>
    <t>OFERTA Lote 2 - GUADALAJARA</t>
  </si>
  <si>
    <t xml:space="preserve">3,22 € SIN IVA </t>
  </si>
  <si>
    <t>(3,54 € IVA INCLUIDO)</t>
  </si>
  <si>
    <t xml:space="preserve">0,63 € SIN IVA </t>
  </si>
  <si>
    <t>(0,69 € IVA INCLUIDO)</t>
  </si>
  <si>
    <t xml:space="preserve">                         15,11 € SIN IVA   (16,62 € iva incluido) </t>
  </si>
  <si>
    <t>PRESUPUESTO Lote 3 - LEON</t>
  </si>
  <si>
    <t>OFERTA Lote 3 - LEON</t>
  </si>
  <si>
    <t xml:space="preserve">                         14,51 € SIN IVA   (15,97 € iva incluido) </t>
  </si>
  <si>
    <t xml:space="preserve">1,01 € SIN IVA </t>
  </si>
  <si>
    <t>(1,11 € IVA INCLUIDO)</t>
  </si>
  <si>
    <t xml:space="preserve">3,64 € SIN IVA </t>
  </si>
  <si>
    <t>(4,00 € IVA INCLUIDO)</t>
  </si>
  <si>
    <t xml:space="preserve">1,45 € SIN IVA </t>
  </si>
  <si>
    <t>(1,60 € IVA INCLUIDO)</t>
  </si>
  <si>
    <t xml:space="preserve">                         22,24 € SIN IVA   (24,46 € iva incluido) </t>
  </si>
  <si>
    <t xml:space="preserve">1,09 € SIN IVA </t>
  </si>
  <si>
    <t>(1,20 € IVA INCLUIDO)</t>
  </si>
  <si>
    <t xml:space="preserve">1,00 € SIN IVA </t>
  </si>
  <si>
    <t>(1,10 € IVA INCLUIDO)</t>
  </si>
  <si>
    <t xml:space="preserve">0,91 € SIN IVA </t>
  </si>
  <si>
    <t>(1,00 € IVA INCLUIDO)</t>
  </si>
  <si>
    <t>presupuesto Lote 4 - MADRID</t>
  </si>
  <si>
    <t>oferta Lote 4 - MADRID</t>
  </si>
  <si>
    <t>PRESUPUESTO Lote 5 – MIRANDA DE EBRO</t>
  </si>
  <si>
    <t>OFERTA Lote 5 – MIRANDA DE EBRO</t>
  </si>
  <si>
    <t xml:space="preserve">3,83 € SIN IVA </t>
  </si>
  <si>
    <t>(4,21 € IVA INCLUIDO)</t>
  </si>
  <si>
    <t xml:space="preserve">0,96 € SIN IVA </t>
  </si>
  <si>
    <t>(1,06 € IVA INCLUIDO)</t>
  </si>
  <si>
    <t xml:space="preserve">                         21,23 € SIN IVA   (23,35 € iva incluido) </t>
  </si>
  <si>
    <t xml:space="preserve">&gt;15Km </t>
  </si>
  <si>
    <t xml:space="preserve">3,33 € SIN IVA </t>
  </si>
  <si>
    <t>(3,67 € IVA INCLUIDO)</t>
  </si>
  <si>
    <t xml:space="preserve">0,62 € SIN IVA </t>
  </si>
  <si>
    <t>(0,68 € IVA INCLUIDO)</t>
  </si>
  <si>
    <t xml:space="preserve">                         15,29 € SIN IVA   (16,82 € iva incluido)</t>
  </si>
  <si>
    <t>PRESUPUESTO Lote 6 - SEVILLA</t>
  </si>
  <si>
    <t>OFERTA Lote 6 – SEVILLA</t>
  </si>
  <si>
    <t>PRESUPUESTO MAX A 2 AÑOS</t>
  </si>
  <si>
    <t xml:space="preserve">4,31 € SIN IVA </t>
  </si>
  <si>
    <t>(4,74 € IVA INCLUIDO)</t>
  </si>
  <si>
    <t xml:space="preserve">0,80 € SIN IVA </t>
  </si>
  <si>
    <t>(0,88 € IVA INCLUIDO)</t>
  </si>
  <si>
    <t xml:space="preserve">                         19,29 € SIN IVA   (21,22 € iva incluido) </t>
  </si>
  <si>
    <t xml:space="preserve">6,67 € SIN IVA </t>
  </si>
  <si>
    <t>(7,33 € IVA INCLUIDO)</t>
  </si>
  <si>
    <t xml:space="preserve">0,71 € SIN IVA </t>
  </si>
  <si>
    <t>(0,78 € IVA INCLUIDO)</t>
  </si>
  <si>
    <t xml:space="preserve">                         19,49 € SIN IVA   (21,43 € iva incluido)</t>
  </si>
  <si>
    <t>PRESUPUESTO Lote 7 - VIZCAYA</t>
  </si>
  <si>
    <t>OFERTA Lote 7 - VIZCAYA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</si>
</sst>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Ubuntu"/>
      <family val="2"/>
    </font>
    <font>
      <sz val="10"/>
      <color theme="1"/>
      <name val="Ubuntu"/>
      <family val="2"/>
    </font>
    <font>
      <sz val="12"/>
      <color rgb="FF000000"/>
      <name val="Ubuntu"/>
      <family val="2"/>
    </font>
    <font>
      <sz val="12"/>
      <color theme="1"/>
      <name val="Calibri"/>
      <family val="2"/>
      <scheme val="minor"/>
    </font>
    <font>
      <sz val="12"/>
      <color theme="1"/>
      <name val="Ubuntu"/>
      <family val="2"/>
    </font>
    <font>
      <b/>
      <sz val="12"/>
      <color theme="1"/>
      <name val="Calibri"/>
      <family val="2"/>
      <scheme val="minor"/>
    </font>
    <font>
      <sz val="8"/>
      <color rgb="FF000000"/>
      <name val="Ubuntu"/>
      <family val="2"/>
    </font>
    <font>
      <sz val="10"/>
      <color rgb="FF000000"/>
      <name val="Ubuntu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44" fontId="0" fillId="0" borderId="4" xfId="1" applyFont="1" applyBorder="1"/>
    <xf numFmtId="0" fontId="2" fillId="2" borderId="1" xfId="0" applyFont="1" applyFill="1" applyBorder="1" applyAlignment="1">
      <alignment horizontal="justify"/>
    </xf>
    <xf numFmtId="0" fontId="3" fillId="0" borderId="4" xfId="0" applyFont="1" applyBorder="1"/>
    <xf numFmtId="0" fontId="3" fillId="0" borderId="8" xfId="0" applyFont="1" applyBorder="1"/>
    <xf numFmtId="0" fontId="0" fillId="0" borderId="8" xfId="0" applyBorder="1"/>
    <xf numFmtId="0" fontId="5" fillId="0" borderId="0" xfId="0" applyFont="1"/>
    <xf numFmtId="0" fontId="4" fillId="2" borderId="1" xfId="0" applyFont="1" applyFill="1" applyBorder="1" applyAlignment="1">
      <alignment horizontal="justify" vertical="center"/>
    </xf>
    <xf numFmtId="0" fontId="4" fillId="2" borderId="2" xfId="0" applyFont="1" applyFill="1" applyBorder="1" applyAlignment="1">
      <alignment horizontal="justify" vertical="center"/>
    </xf>
    <xf numFmtId="0" fontId="4" fillId="2" borderId="3" xfId="0" applyFont="1" applyFill="1" applyBorder="1" applyAlignment="1">
      <alignment horizontal="justify" vertical="center"/>
    </xf>
    <xf numFmtId="44" fontId="5" fillId="0" borderId="0" xfId="0" applyNumberFormat="1" applyFont="1"/>
    <xf numFmtId="0" fontId="4" fillId="5" borderId="12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0" fontId="4" fillId="5" borderId="2" xfId="0" applyFont="1" applyFill="1" applyBorder="1" applyAlignment="1">
      <alignment horizontal="justify" vertical="center"/>
    </xf>
    <xf numFmtId="0" fontId="4" fillId="2" borderId="12" xfId="0" applyFont="1" applyFill="1" applyBorder="1" applyAlignment="1">
      <alignment horizontal="justify" vertical="center"/>
    </xf>
    <xf numFmtId="0" fontId="4" fillId="2" borderId="0" xfId="0" applyFont="1" applyFill="1" applyBorder="1" applyAlignment="1">
      <alignment horizontal="justify" vertical="center"/>
    </xf>
    <xf numFmtId="0" fontId="4" fillId="2" borderId="6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/>
    </xf>
    <xf numFmtId="0" fontId="6" fillId="2" borderId="7" xfId="0" applyFont="1" applyFill="1" applyBorder="1" applyAlignment="1">
      <alignment horizontal="justify"/>
    </xf>
    <xf numFmtId="0" fontId="5" fillId="0" borderId="4" xfId="0" applyFont="1" applyBorder="1"/>
    <xf numFmtId="0" fontId="4" fillId="2" borderId="7" xfId="0" applyFont="1" applyFill="1" applyBorder="1" applyAlignment="1">
      <alignment vertical="center"/>
    </xf>
    <xf numFmtId="0" fontId="6" fillId="0" borderId="4" xfId="0" applyFont="1" applyBorder="1"/>
    <xf numFmtId="0" fontId="5" fillId="0" borderId="8" xfId="0" applyFont="1" applyBorder="1"/>
    <xf numFmtId="44" fontId="5" fillId="0" borderId="4" xfId="1" applyFont="1" applyBorder="1"/>
    <xf numFmtId="0" fontId="7" fillId="3" borderId="4" xfId="0" applyFont="1" applyFill="1" applyBorder="1" applyAlignment="1">
      <alignment wrapText="1"/>
    </xf>
    <xf numFmtId="44" fontId="7" fillId="3" borderId="4" xfId="1" applyFont="1" applyFill="1" applyBorder="1"/>
    <xf numFmtId="0" fontId="6" fillId="0" borderId="8" xfId="0" applyFont="1" applyBorder="1"/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/>
    </xf>
    <xf numFmtId="0" fontId="8" fillId="2" borderId="2" xfId="0" applyFont="1" applyFill="1" applyBorder="1" applyAlignment="1">
      <alignment horizontal="justify" vertical="center"/>
    </xf>
    <xf numFmtId="0" fontId="8" fillId="2" borderId="3" xfId="0" applyFont="1" applyFill="1" applyBorder="1" applyAlignment="1">
      <alignment horizontal="justify" vertical="center"/>
    </xf>
    <xf numFmtId="0" fontId="8" fillId="5" borderId="12" xfId="0" applyFont="1" applyFill="1" applyBorder="1" applyAlignment="1">
      <alignment horizontal="justify" vertical="center"/>
    </xf>
    <xf numFmtId="0" fontId="8" fillId="5" borderId="2" xfId="0" applyFont="1" applyFill="1" applyBorder="1" applyAlignment="1">
      <alignment horizontal="justify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justify" vertical="center"/>
    </xf>
    <xf numFmtId="0" fontId="8" fillId="2" borderId="5" xfId="0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justify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0" xfId="0" applyFont="1"/>
    <xf numFmtId="44" fontId="10" fillId="0" borderId="0" xfId="0" applyNumberFormat="1" applyFont="1"/>
    <xf numFmtId="0" fontId="9" fillId="2" borderId="1" xfId="0" applyFont="1" applyFill="1" applyBorder="1" applyAlignment="1">
      <alignment horizontal="justify" vertical="center"/>
    </xf>
    <xf numFmtId="0" fontId="9" fillId="2" borderId="2" xfId="0" applyFont="1" applyFill="1" applyBorder="1" applyAlignment="1">
      <alignment horizontal="justify" vertical="center"/>
    </xf>
    <xf numFmtId="0" fontId="9" fillId="2" borderId="3" xfId="0" applyFont="1" applyFill="1" applyBorder="1" applyAlignment="1">
      <alignment horizontal="justify" vertical="center"/>
    </xf>
    <xf numFmtId="0" fontId="9" fillId="2" borderId="5" xfId="0" applyFont="1" applyFill="1" applyBorder="1" applyAlignment="1">
      <alignment horizontal="justify" vertical="center"/>
    </xf>
    <xf numFmtId="0" fontId="9" fillId="5" borderId="12" xfId="0" applyFont="1" applyFill="1" applyBorder="1" applyAlignment="1">
      <alignment horizontal="justify" vertical="center"/>
    </xf>
    <xf numFmtId="0" fontId="9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/>
    </xf>
    <xf numFmtId="0" fontId="9" fillId="5" borderId="2" xfId="0" applyFont="1" applyFill="1" applyBorder="1" applyAlignment="1">
      <alignment horizontal="justify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/>
    </xf>
    <xf numFmtId="0" fontId="9" fillId="2" borderId="12" xfId="0" applyFont="1" applyFill="1" applyBorder="1" applyAlignment="1">
      <alignment horizontal="justify" vertical="center"/>
    </xf>
    <xf numFmtId="0" fontId="9" fillId="2" borderId="0" xfId="0" applyFont="1" applyFill="1" applyBorder="1" applyAlignment="1">
      <alignment horizontal="justify" vertical="center"/>
    </xf>
    <xf numFmtId="0" fontId="9" fillId="2" borderId="6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justify"/>
    </xf>
    <xf numFmtId="0" fontId="3" fillId="2" borderId="7" xfId="0" applyFont="1" applyFill="1" applyBorder="1" applyAlignment="1">
      <alignment horizontal="justify"/>
    </xf>
    <xf numFmtId="0" fontId="10" fillId="0" borderId="4" xfId="0" applyFont="1" applyBorder="1"/>
    <xf numFmtId="4" fontId="3" fillId="4" borderId="2" xfId="0" applyNumberFormat="1" applyFont="1" applyFill="1" applyBorder="1" applyAlignment="1" applyProtection="1">
      <alignment horizontal="justify"/>
      <protection locked="0"/>
    </xf>
    <xf numFmtId="0" fontId="10" fillId="0" borderId="8" xfId="0" applyFont="1" applyBorder="1"/>
    <xf numFmtId="44" fontId="10" fillId="0" borderId="4" xfId="1" applyFont="1" applyBorder="1"/>
    <xf numFmtId="0" fontId="11" fillId="3" borderId="4" xfId="0" applyFont="1" applyFill="1" applyBorder="1" applyAlignment="1">
      <alignment wrapText="1"/>
    </xf>
    <xf numFmtId="44" fontId="11" fillId="3" borderId="4" xfId="1" applyFont="1" applyFill="1" applyBorder="1"/>
    <xf numFmtId="0" fontId="8" fillId="0" borderId="5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4" fontId="4" fillId="5" borderId="4" xfId="1" applyFont="1" applyFill="1" applyBorder="1" applyAlignment="1" applyProtection="1">
      <alignment horizontal="justify" vertical="center"/>
      <protection locked="0"/>
    </xf>
    <xf numFmtId="44" fontId="4" fillId="0" borderId="4" xfId="1" applyFont="1" applyBorder="1" applyAlignment="1" applyProtection="1">
      <alignment vertical="center" wrapText="1"/>
      <protection locked="0"/>
    </xf>
    <xf numFmtId="44" fontId="4" fillId="0" borderId="4" xfId="1" applyFont="1" applyBorder="1" applyAlignment="1" applyProtection="1">
      <alignment horizontal="center" vertical="center" wrapText="1"/>
      <protection locked="0"/>
    </xf>
    <xf numFmtId="44" fontId="3" fillId="0" borderId="9" xfId="1" applyFont="1" applyBorder="1" applyAlignment="1" applyProtection="1">
      <alignment horizontal="center" vertical="center"/>
      <protection locked="0"/>
    </xf>
    <xf numFmtId="44" fontId="3" fillId="0" borderId="6" xfId="1" applyFont="1" applyBorder="1" applyAlignment="1" applyProtection="1">
      <alignment horizontal="center" vertical="center"/>
      <protection locked="0"/>
    </xf>
    <xf numFmtId="44" fontId="3" fillId="0" borderId="10" xfId="1" applyFont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78B9-01BA-4147-9A19-B1450162195B}">
  <dimension ref="A1:I18"/>
  <sheetViews>
    <sheetView tabSelected="1" zoomScale="80" zoomScaleNormal="80" workbookViewId="0">
      <selection activeCell="C15" sqref="C15"/>
    </sheetView>
  </sheetViews>
  <sheetFormatPr baseColWidth="10" defaultRowHeight="15.75"/>
  <cols>
    <col min="1" max="1" width="33.140625" style="6" customWidth="1"/>
    <col min="2" max="2" width="24.28515625" style="6" customWidth="1"/>
    <col min="3" max="3" width="45.5703125" style="6" customWidth="1"/>
    <col min="4" max="4" width="24.85546875" style="6" customWidth="1"/>
    <col min="5" max="5" width="25.85546875" style="6" customWidth="1"/>
    <col min="6" max="6" width="11.42578125" style="6"/>
    <col min="7" max="7" width="14.7109375" style="6" customWidth="1"/>
    <col min="8" max="8" width="21.5703125" style="6" customWidth="1"/>
    <col min="9" max="9" width="19.5703125" style="6" customWidth="1"/>
    <col min="10" max="10" width="13.7109375" style="6" customWidth="1"/>
    <col min="11" max="16384" width="11.42578125" style="6"/>
  </cols>
  <sheetData>
    <row r="1" spans="1:9" ht="17.25" thickBot="1">
      <c r="A1" s="27" t="s">
        <v>29</v>
      </c>
      <c r="B1" s="28"/>
      <c r="C1" s="28"/>
      <c r="D1" s="29"/>
    </row>
    <row r="2" spans="1:9" ht="17.25" thickBot="1">
      <c r="A2" s="7" t="s">
        <v>2</v>
      </c>
      <c r="B2" s="8" t="s">
        <v>16</v>
      </c>
      <c r="C2" s="9" t="s">
        <v>17</v>
      </c>
      <c r="D2" s="7" t="s">
        <v>6</v>
      </c>
      <c r="I2" s="10"/>
    </row>
    <row r="3" spans="1:9" ht="16.5">
      <c r="A3" s="30" t="s">
        <v>5</v>
      </c>
      <c r="B3" s="11" t="s">
        <v>18</v>
      </c>
      <c r="C3" s="11" t="s">
        <v>20</v>
      </c>
      <c r="D3" s="32" t="s">
        <v>22</v>
      </c>
    </row>
    <row r="4" spans="1:9" ht="24" customHeight="1" thickBot="1">
      <c r="A4" s="31"/>
      <c r="B4" s="13" t="s">
        <v>19</v>
      </c>
      <c r="C4" s="13" t="s">
        <v>21</v>
      </c>
      <c r="D4" s="33"/>
    </row>
    <row r="5" spans="1:9" ht="16.5">
      <c r="A5" s="30" t="s">
        <v>8</v>
      </c>
      <c r="B5" s="11" t="s">
        <v>18</v>
      </c>
      <c r="C5" s="11" t="s">
        <v>20</v>
      </c>
      <c r="D5" s="33"/>
    </row>
    <row r="6" spans="1:9" ht="23.25" customHeight="1" thickBot="1">
      <c r="A6" s="31"/>
      <c r="B6" s="13" t="s">
        <v>19</v>
      </c>
      <c r="C6" s="13" t="s">
        <v>21</v>
      </c>
      <c r="D6" s="33"/>
    </row>
    <row r="7" spans="1:9" ht="16.5">
      <c r="A7" s="30" t="s">
        <v>9</v>
      </c>
      <c r="B7" s="11" t="s">
        <v>18</v>
      </c>
      <c r="C7" s="11" t="s">
        <v>20</v>
      </c>
      <c r="D7" s="33"/>
    </row>
    <row r="8" spans="1:9" ht="24" customHeight="1" thickBot="1">
      <c r="A8" s="31"/>
      <c r="B8" s="13" t="s">
        <v>19</v>
      </c>
      <c r="C8" s="13" t="s">
        <v>21</v>
      </c>
      <c r="D8" s="34"/>
    </row>
    <row r="11" spans="1:9" ht="17.25" thickBot="1">
      <c r="A11" s="27" t="s">
        <v>28</v>
      </c>
      <c r="B11" s="28"/>
      <c r="C11" s="28"/>
      <c r="D11" s="29"/>
    </row>
    <row r="12" spans="1:9" ht="51" customHeight="1" thickBot="1">
      <c r="A12" s="7" t="s">
        <v>2</v>
      </c>
      <c r="B12" s="14" t="s">
        <v>23</v>
      </c>
      <c r="C12" s="15" t="s">
        <v>24</v>
      </c>
      <c r="D12" s="16" t="s">
        <v>25</v>
      </c>
      <c r="E12" s="17" t="s">
        <v>2</v>
      </c>
      <c r="F12" s="17" t="s">
        <v>4</v>
      </c>
      <c r="G12" s="17" t="s">
        <v>3</v>
      </c>
      <c r="H12" s="18" t="s">
        <v>0</v>
      </c>
      <c r="I12" s="19"/>
    </row>
    <row r="13" spans="1:9" ht="25.5" customHeight="1" thickBot="1">
      <c r="A13" s="20" t="s">
        <v>5</v>
      </c>
      <c r="B13" s="78"/>
      <c r="C13" s="78"/>
      <c r="D13" s="80"/>
      <c r="E13" s="17" t="s">
        <v>5</v>
      </c>
      <c r="F13" s="21">
        <v>1</v>
      </c>
      <c r="G13" s="21">
        <v>12.1</v>
      </c>
      <c r="H13" s="22">
        <v>0</v>
      </c>
      <c r="I13" s="23">
        <f>(B13*F13)+(C13*G13)+(D13*H13)</f>
        <v>0</v>
      </c>
    </row>
    <row r="14" spans="1:9" ht="21.75" customHeight="1" thickBot="1">
      <c r="A14" s="20" t="s">
        <v>8</v>
      </c>
      <c r="B14" s="78"/>
      <c r="C14" s="78"/>
      <c r="D14" s="80"/>
      <c r="E14" s="17" t="s">
        <v>8</v>
      </c>
      <c r="F14" s="21">
        <v>0</v>
      </c>
      <c r="G14" s="21">
        <v>0</v>
      </c>
      <c r="H14" s="22">
        <v>0</v>
      </c>
      <c r="I14" s="23">
        <f>(B14*F14)+(C14*G14)+(D13*H14)</f>
        <v>0</v>
      </c>
    </row>
    <row r="15" spans="1:9" ht="24" customHeight="1" thickBot="1">
      <c r="A15" s="20" t="s">
        <v>9</v>
      </c>
      <c r="B15" s="78"/>
      <c r="C15" s="78"/>
      <c r="D15" s="80"/>
      <c r="E15" s="17" t="s">
        <v>9</v>
      </c>
      <c r="F15" s="21">
        <v>3</v>
      </c>
      <c r="G15" s="21">
        <v>533</v>
      </c>
      <c r="H15" s="22">
        <v>1.5</v>
      </c>
      <c r="I15" s="23">
        <f>(B15*F15)+((C15*G15)*2)+(D13*H15)</f>
        <v>0</v>
      </c>
    </row>
    <row r="16" spans="1:9" ht="31.5">
      <c r="H16" s="24" t="s">
        <v>26</v>
      </c>
      <c r="I16" s="25">
        <f>SUM(I13:I15)</f>
        <v>0</v>
      </c>
    </row>
    <row r="17" spans="8:9" ht="31.5">
      <c r="H17" s="24" t="s">
        <v>27</v>
      </c>
      <c r="I17" s="25">
        <f>IF((I16*2)&gt;I18,I18,(I16*2))</f>
        <v>0</v>
      </c>
    </row>
    <row r="18" spans="8:9" ht="31.5">
      <c r="H18" s="24" t="s">
        <v>71</v>
      </c>
      <c r="I18" s="25">
        <v>1384.25</v>
      </c>
    </row>
  </sheetData>
  <sheetProtection algorithmName="SHA-512" hashValue="MJYEUX2DPOkU8mgeYxP8sjIQYjMuwUx0PcUjTag4vQbQl7YrwLNfNMaxpXGpEqgAPcGKb40wedZkdsXjYdldBA==" saltValue="szqVW5h2CLfUEERqrqOwpA==" spinCount="100000" sheet="1" objects="1" scenarios="1" selectLockedCells="1"/>
  <mergeCells count="7">
    <mergeCell ref="D13:D15"/>
    <mergeCell ref="A11:D11"/>
    <mergeCell ref="A1:D1"/>
    <mergeCell ref="A3:A4"/>
    <mergeCell ref="D3:D8"/>
    <mergeCell ref="A5:A6"/>
    <mergeCell ref="A7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D36DC-0C4B-45DA-9749-7423934613F0}">
  <dimension ref="A1:I18"/>
  <sheetViews>
    <sheetView zoomScale="80" zoomScaleNormal="80" workbookViewId="0">
      <selection activeCell="B13" sqref="B13:D15"/>
    </sheetView>
  </sheetViews>
  <sheetFormatPr baseColWidth="10" defaultRowHeight="15"/>
  <cols>
    <col min="1" max="1" width="24.7109375" customWidth="1"/>
    <col min="2" max="2" width="29.28515625" customWidth="1"/>
    <col min="3" max="3" width="36.140625" customWidth="1"/>
    <col min="4" max="4" width="24" customWidth="1"/>
    <col min="5" max="5" width="25.85546875" customWidth="1"/>
    <col min="6" max="6" width="18.28515625" customWidth="1"/>
    <col min="7" max="7" width="17.140625" customWidth="1"/>
    <col min="8" max="8" width="25.5703125" customWidth="1"/>
    <col min="9" max="9" width="22.85546875" customWidth="1"/>
  </cols>
  <sheetData>
    <row r="1" spans="1:9" s="6" customFormat="1" ht="17.25" thickBot="1">
      <c r="A1" s="27" t="s">
        <v>31</v>
      </c>
      <c r="B1" s="28"/>
      <c r="C1" s="28"/>
      <c r="D1" s="29"/>
    </row>
    <row r="2" spans="1:9" s="6" customFormat="1" ht="50.25" customHeight="1" thickBot="1">
      <c r="A2" s="7" t="s">
        <v>2</v>
      </c>
      <c r="B2" s="8" t="s">
        <v>16</v>
      </c>
      <c r="C2" s="9" t="s">
        <v>17</v>
      </c>
      <c r="D2" s="7" t="s">
        <v>6</v>
      </c>
      <c r="I2" s="10"/>
    </row>
    <row r="3" spans="1:9" s="6" customFormat="1" ht="33" customHeight="1">
      <c r="A3" s="30" t="s">
        <v>5</v>
      </c>
      <c r="B3" s="11" t="s">
        <v>33</v>
      </c>
      <c r="C3" s="11" t="s">
        <v>35</v>
      </c>
      <c r="D3" s="32" t="s">
        <v>37</v>
      </c>
    </row>
    <row r="4" spans="1:9" s="6" customFormat="1" ht="16.5" customHeight="1" thickBot="1">
      <c r="A4" s="31"/>
      <c r="B4" s="13" t="s">
        <v>34</v>
      </c>
      <c r="C4" s="13" t="s">
        <v>36</v>
      </c>
      <c r="D4" s="33"/>
    </row>
    <row r="5" spans="1:9" s="6" customFormat="1" ht="16.5">
      <c r="A5" s="30" t="s">
        <v>30</v>
      </c>
      <c r="B5" s="11" t="s">
        <v>33</v>
      </c>
      <c r="C5" s="11" t="s">
        <v>35</v>
      </c>
      <c r="D5" s="33"/>
    </row>
    <row r="6" spans="1:9" s="6" customFormat="1" ht="29.25" customHeight="1" thickBot="1">
      <c r="A6" s="31"/>
      <c r="B6" s="13" t="s">
        <v>34</v>
      </c>
      <c r="C6" s="13" t="s">
        <v>36</v>
      </c>
      <c r="D6" s="33"/>
    </row>
    <row r="7" spans="1:9" s="6" customFormat="1" ht="33" customHeight="1">
      <c r="A7" s="30" t="s">
        <v>7</v>
      </c>
      <c r="B7" s="11" t="s">
        <v>33</v>
      </c>
      <c r="C7" s="11" t="s">
        <v>35</v>
      </c>
      <c r="D7" s="33"/>
    </row>
    <row r="8" spans="1:9" s="6" customFormat="1" ht="24" customHeight="1" thickBot="1">
      <c r="A8" s="31"/>
      <c r="B8" s="13" t="s">
        <v>34</v>
      </c>
      <c r="C8" s="13" t="s">
        <v>36</v>
      </c>
      <c r="D8" s="34"/>
    </row>
    <row r="9" spans="1:9" s="6" customFormat="1" ht="15.75"/>
    <row r="10" spans="1:9" s="6" customFormat="1" ht="15.75"/>
    <row r="11" spans="1:9" s="6" customFormat="1" ht="17.25" thickBot="1">
      <c r="A11" s="27" t="s">
        <v>32</v>
      </c>
      <c r="B11" s="28"/>
      <c r="C11" s="28"/>
      <c r="D11" s="29"/>
    </row>
    <row r="12" spans="1:9" s="6" customFormat="1" ht="57" customHeight="1" thickBot="1">
      <c r="A12" s="7" t="s">
        <v>2</v>
      </c>
      <c r="B12" s="14" t="s">
        <v>23</v>
      </c>
      <c r="C12" s="15" t="s">
        <v>24</v>
      </c>
      <c r="D12" s="16" t="s">
        <v>25</v>
      </c>
      <c r="E12" s="17" t="s">
        <v>2</v>
      </c>
      <c r="F12" s="17" t="s">
        <v>4</v>
      </c>
      <c r="G12" s="17" t="s">
        <v>3</v>
      </c>
      <c r="H12" s="18" t="s">
        <v>0</v>
      </c>
      <c r="I12" s="19"/>
    </row>
    <row r="13" spans="1:9" s="6" customFormat="1" ht="25.5" customHeight="1" thickBot="1">
      <c r="A13" s="20" t="s">
        <v>5</v>
      </c>
      <c r="B13" s="78"/>
      <c r="C13" s="78"/>
      <c r="D13" s="80"/>
      <c r="E13" s="17" t="s">
        <v>5</v>
      </c>
      <c r="F13" s="21">
        <v>5</v>
      </c>
      <c r="G13" s="26">
        <v>181.5</v>
      </c>
      <c r="H13" s="22">
        <v>4.5</v>
      </c>
      <c r="I13" s="1">
        <f>(B13*F13)+((C13*G13)*2)+(D13*H13)</f>
        <v>0</v>
      </c>
    </row>
    <row r="14" spans="1:9" s="6" customFormat="1" ht="21.75" customHeight="1" thickBot="1">
      <c r="A14" s="20" t="s">
        <v>30</v>
      </c>
      <c r="B14" s="78"/>
      <c r="C14" s="78"/>
      <c r="D14" s="80"/>
      <c r="E14" s="17" t="s">
        <v>30</v>
      </c>
      <c r="F14" s="21">
        <v>9</v>
      </c>
      <c r="G14" s="26">
        <v>541.1</v>
      </c>
      <c r="H14" s="22">
        <v>20.3</v>
      </c>
      <c r="I14" s="1">
        <f>(B14*F14)+((C14*G14)*2)+(D13*H14)</f>
        <v>0</v>
      </c>
    </row>
    <row r="15" spans="1:9" s="6" customFormat="1" ht="24" customHeight="1" thickBot="1">
      <c r="A15" s="20" t="s">
        <v>7</v>
      </c>
      <c r="B15" s="78"/>
      <c r="C15" s="78"/>
      <c r="D15" s="80"/>
      <c r="E15" s="17" t="s">
        <v>7</v>
      </c>
      <c r="F15" s="21">
        <v>0</v>
      </c>
      <c r="G15" s="26">
        <v>0</v>
      </c>
      <c r="H15" s="22">
        <v>0</v>
      </c>
      <c r="I15" s="1">
        <f>(B15*F15)+((C15*G15)*2)+(D15*H15)</f>
        <v>0</v>
      </c>
    </row>
    <row r="16" spans="1:9" s="6" customFormat="1" ht="16.5" thickBot="1">
      <c r="H16" s="24" t="s">
        <v>26</v>
      </c>
      <c r="I16" s="25">
        <f>SUM(I13:I15)</f>
        <v>0</v>
      </c>
    </row>
    <row r="17" spans="8:9" s="6" customFormat="1" ht="15.75">
      <c r="H17" s="24" t="s">
        <v>27</v>
      </c>
      <c r="I17" s="25">
        <f>IF((I16*2)&gt;I18,I18,(I16*2))</f>
        <v>0</v>
      </c>
    </row>
    <row r="18" spans="8:9" ht="31.5">
      <c r="H18" s="24" t="s">
        <v>71</v>
      </c>
      <c r="I18" s="25">
        <v>2653.12</v>
      </c>
    </row>
  </sheetData>
  <sheetProtection algorithmName="SHA-512" hashValue="3RSbrCT2gSd4V/0ZvcfFos3LY+i+AC9B/mIM8A2GDxGignrWdm6iCkym3kS2M0eBZSLXsaLeogRDZVEteUGz2Q==" saltValue="jPKO9kd5IBBrmPo8KeEP3w==" spinCount="100000" sheet="1" objects="1" scenarios="1" selectLockedCells="1"/>
  <mergeCells count="7">
    <mergeCell ref="A11:D11"/>
    <mergeCell ref="D13:D15"/>
    <mergeCell ref="A1:D1"/>
    <mergeCell ref="A3:A4"/>
    <mergeCell ref="D3:D8"/>
    <mergeCell ref="A5:A6"/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B156-7EBE-4BC7-BB26-2584F4B8FE8F}">
  <dimension ref="A1:I18"/>
  <sheetViews>
    <sheetView zoomScale="90" zoomScaleNormal="90" workbookViewId="0">
      <selection activeCell="D13" sqref="D13:D15"/>
    </sheetView>
  </sheetViews>
  <sheetFormatPr baseColWidth="10" defaultRowHeight="15"/>
  <cols>
    <col min="1" max="1" width="25" customWidth="1"/>
    <col min="2" max="2" width="38.42578125" customWidth="1"/>
    <col min="3" max="3" width="26.140625" customWidth="1"/>
    <col min="4" max="4" width="26.5703125" customWidth="1"/>
    <col min="5" max="5" width="21.42578125" customWidth="1"/>
    <col min="6" max="6" width="17.7109375" customWidth="1"/>
    <col min="7" max="7" width="18.42578125" customWidth="1"/>
    <col min="8" max="8" width="23.140625" customWidth="1"/>
    <col min="9" max="9" width="18.7109375" customWidth="1"/>
  </cols>
  <sheetData>
    <row r="1" spans="1:9" s="6" customFormat="1" ht="17.25" thickBot="1">
      <c r="A1" s="27" t="s">
        <v>38</v>
      </c>
      <c r="B1" s="28"/>
      <c r="C1" s="28"/>
      <c r="D1" s="29"/>
    </row>
    <row r="2" spans="1:9" s="6" customFormat="1" ht="50.25" customHeight="1" thickBot="1">
      <c r="A2" s="7" t="s">
        <v>2</v>
      </c>
      <c r="B2" s="8" t="s">
        <v>16</v>
      </c>
      <c r="C2" s="9" t="s">
        <v>17</v>
      </c>
      <c r="D2" s="7" t="s">
        <v>6</v>
      </c>
      <c r="I2" s="10"/>
    </row>
    <row r="3" spans="1:9" s="6" customFormat="1" ht="33" customHeight="1">
      <c r="A3" s="30" t="s">
        <v>5</v>
      </c>
      <c r="B3" s="11" t="s">
        <v>18</v>
      </c>
      <c r="C3" s="11" t="s">
        <v>41</v>
      </c>
      <c r="D3" s="32" t="s">
        <v>40</v>
      </c>
    </row>
    <row r="4" spans="1:9" s="6" customFormat="1" ht="23.25" customHeight="1" thickBot="1">
      <c r="A4" s="31"/>
      <c r="B4" s="13" t="s">
        <v>19</v>
      </c>
      <c r="C4" s="13" t="s">
        <v>42</v>
      </c>
      <c r="D4" s="33"/>
    </row>
    <row r="5" spans="1:9" s="6" customFormat="1" ht="16.5">
      <c r="A5" s="30" t="s">
        <v>30</v>
      </c>
      <c r="B5" s="11" t="s">
        <v>18</v>
      </c>
      <c r="C5" s="11" t="s">
        <v>20</v>
      </c>
      <c r="D5" s="33"/>
    </row>
    <row r="6" spans="1:9" s="6" customFormat="1" ht="29.25" customHeight="1" thickBot="1">
      <c r="A6" s="31"/>
      <c r="B6" s="13" t="s">
        <v>19</v>
      </c>
      <c r="C6" s="13" t="s">
        <v>21</v>
      </c>
      <c r="D6" s="33"/>
    </row>
    <row r="7" spans="1:9" s="6" customFormat="1" ht="33" customHeight="1">
      <c r="A7" s="30" t="s">
        <v>7</v>
      </c>
      <c r="B7" s="11" t="s">
        <v>18</v>
      </c>
      <c r="C7" s="11" t="s">
        <v>20</v>
      </c>
      <c r="D7" s="33"/>
    </row>
    <row r="8" spans="1:9" s="6" customFormat="1" ht="24" customHeight="1" thickBot="1">
      <c r="A8" s="31"/>
      <c r="B8" s="13" t="s">
        <v>19</v>
      </c>
      <c r="C8" s="13" t="s">
        <v>21</v>
      </c>
      <c r="D8" s="34"/>
    </row>
    <row r="9" spans="1:9" s="6" customFormat="1" ht="15.75"/>
    <row r="10" spans="1:9" s="6" customFormat="1" ht="15.75"/>
    <row r="11" spans="1:9" s="6" customFormat="1" ht="17.25" thickBot="1">
      <c r="A11" s="27" t="s">
        <v>39</v>
      </c>
      <c r="B11" s="28"/>
      <c r="C11" s="28"/>
      <c r="D11" s="29"/>
    </row>
    <row r="12" spans="1:9" s="6" customFormat="1" ht="57" customHeight="1" thickBot="1">
      <c r="A12" s="7" t="s">
        <v>2</v>
      </c>
      <c r="B12" s="14" t="s">
        <v>23</v>
      </c>
      <c r="C12" s="15" t="s">
        <v>24</v>
      </c>
      <c r="D12" s="16" t="s">
        <v>25</v>
      </c>
      <c r="E12" s="17" t="s">
        <v>2</v>
      </c>
      <c r="F12" s="17" t="s">
        <v>4</v>
      </c>
      <c r="G12" s="17" t="s">
        <v>3</v>
      </c>
      <c r="H12" s="18" t="s">
        <v>0</v>
      </c>
      <c r="I12" s="19"/>
    </row>
    <row r="13" spans="1:9" s="6" customFormat="1" ht="25.5" customHeight="1" thickBot="1">
      <c r="A13" s="20" t="s">
        <v>5</v>
      </c>
      <c r="B13" s="78"/>
      <c r="C13" s="78"/>
      <c r="D13" s="80"/>
      <c r="E13" s="17" t="s">
        <v>5</v>
      </c>
      <c r="F13" s="3">
        <v>0</v>
      </c>
      <c r="G13" s="4">
        <v>0</v>
      </c>
      <c r="H13" s="5">
        <v>0</v>
      </c>
      <c r="I13" s="1">
        <f>(B13*F13)+(C13*G13)+(D13*H13)</f>
        <v>0</v>
      </c>
    </row>
    <row r="14" spans="1:9" s="6" customFormat="1" ht="27" customHeight="1" thickBot="1">
      <c r="A14" s="20" t="s">
        <v>30</v>
      </c>
      <c r="B14" s="78"/>
      <c r="C14" s="78"/>
      <c r="D14" s="80"/>
      <c r="E14" s="17" t="s">
        <v>30</v>
      </c>
      <c r="F14" s="3">
        <v>0</v>
      </c>
      <c r="G14" s="4">
        <v>0</v>
      </c>
      <c r="H14" s="5">
        <v>0</v>
      </c>
      <c r="I14" s="1">
        <f>(B14*F14)+(C14*G14)+(D13*H14)</f>
        <v>0</v>
      </c>
    </row>
    <row r="15" spans="1:9" s="6" customFormat="1" ht="24" customHeight="1" thickBot="1">
      <c r="A15" s="20" t="s">
        <v>7</v>
      </c>
      <c r="B15" s="78"/>
      <c r="C15" s="78"/>
      <c r="D15" s="80"/>
      <c r="E15" s="17" t="s">
        <v>7</v>
      </c>
      <c r="F15" s="3">
        <v>5</v>
      </c>
      <c r="G15" s="4">
        <v>1870</v>
      </c>
      <c r="H15" s="5">
        <v>0</v>
      </c>
      <c r="I15" s="1">
        <f>(B15*F15)+((C15*G15)*2)+(D13*H15)</f>
        <v>0</v>
      </c>
    </row>
    <row r="16" spans="1:9" s="6" customFormat="1" ht="31.5">
      <c r="H16" s="24" t="s">
        <v>26</v>
      </c>
      <c r="I16" s="25">
        <f>SUM(I13:I15)</f>
        <v>0</v>
      </c>
    </row>
    <row r="17" spans="8:9" s="6" customFormat="1" ht="31.5">
      <c r="H17" s="24" t="s">
        <v>27</v>
      </c>
      <c r="I17" s="25">
        <f>IF((I16*2)&gt;I18,I18,(I16*2))</f>
        <v>0</v>
      </c>
    </row>
    <row r="18" spans="8:9" ht="31.5">
      <c r="H18" s="24" t="s">
        <v>71</v>
      </c>
      <c r="I18" s="25">
        <v>4589.12</v>
      </c>
    </row>
  </sheetData>
  <sheetProtection algorithmName="SHA-512" hashValue="puxhQl5A9x16EkATgtAZEaJbEvjqTTw6aM+eRzkT4uIjKAbAKlogzcg8+MKlYcMMyV6OMoeGNOaT64ojeBm/2A==" saltValue="7BTcvWRFSlpMc+Ds4sS5xg==" spinCount="100000" sheet="1" objects="1" scenarios="1" selectLockedCells="1"/>
  <mergeCells count="7">
    <mergeCell ref="A11:D11"/>
    <mergeCell ref="D13:D15"/>
    <mergeCell ref="A1:D1"/>
    <mergeCell ref="A3:A4"/>
    <mergeCell ref="D3:D8"/>
    <mergeCell ref="A5:A6"/>
    <mergeCell ref="A7: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EB20-F545-4E3F-953B-CF07085960B8}">
  <dimension ref="A3:I23"/>
  <sheetViews>
    <sheetView zoomScale="80" zoomScaleNormal="80" workbookViewId="0">
      <selection activeCell="D17" sqref="D17:D20"/>
    </sheetView>
  </sheetViews>
  <sheetFormatPr baseColWidth="10" defaultRowHeight="15"/>
  <cols>
    <col min="1" max="1" width="32.7109375" bestFit="1" customWidth="1"/>
    <col min="2" max="2" width="17.7109375" customWidth="1"/>
    <col min="3" max="3" width="19.42578125" customWidth="1"/>
    <col min="4" max="4" width="20.140625" customWidth="1"/>
    <col min="7" max="7" width="19.28515625" customWidth="1"/>
    <col min="8" max="8" width="27.5703125" customWidth="1"/>
    <col min="9" max="9" width="19.5703125" customWidth="1"/>
    <col min="10" max="10" width="11.42578125" customWidth="1"/>
  </cols>
  <sheetData>
    <row r="3" spans="1:9" ht="15.75" thickBot="1">
      <c r="A3" s="49" t="s">
        <v>54</v>
      </c>
      <c r="B3" s="50"/>
      <c r="C3" s="50"/>
      <c r="D3" s="51"/>
      <c r="E3" s="52"/>
      <c r="F3" s="52"/>
      <c r="G3" s="52"/>
      <c r="H3" s="52"/>
      <c r="I3" s="53"/>
    </row>
    <row r="4" spans="1:9" ht="29.25" thickBot="1">
      <c r="A4" s="54" t="s">
        <v>2</v>
      </c>
      <c r="B4" s="55" t="s">
        <v>16</v>
      </c>
      <c r="C4" s="56" t="s">
        <v>17</v>
      </c>
      <c r="D4" s="54" t="s">
        <v>6</v>
      </c>
      <c r="E4" s="52"/>
      <c r="F4" s="52"/>
      <c r="G4" s="52"/>
      <c r="H4" s="52"/>
      <c r="I4" s="52"/>
    </row>
    <row r="5" spans="1:9" ht="28.5" customHeight="1">
      <c r="A5" s="57" t="s">
        <v>14</v>
      </c>
      <c r="B5" s="58" t="s">
        <v>43</v>
      </c>
      <c r="C5" s="58" t="s">
        <v>45</v>
      </c>
      <c r="D5" s="59" t="s">
        <v>47</v>
      </c>
      <c r="E5" s="52"/>
      <c r="F5" s="52"/>
      <c r="G5" s="52"/>
      <c r="H5" s="52"/>
      <c r="I5" s="52"/>
    </row>
    <row r="6" spans="1:9" ht="26.25" customHeight="1" thickBot="1">
      <c r="A6" s="60"/>
      <c r="B6" s="61" t="s">
        <v>44</v>
      </c>
      <c r="C6" s="61" t="s">
        <v>46</v>
      </c>
      <c r="D6" s="62"/>
      <c r="E6" s="52"/>
      <c r="F6" s="52"/>
      <c r="G6" s="52"/>
      <c r="H6" s="52"/>
      <c r="I6" s="52"/>
    </row>
    <row r="7" spans="1:9" ht="30.75" customHeight="1">
      <c r="A7" s="57" t="s">
        <v>15</v>
      </c>
      <c r="B7" s="58" t="s">
        <v>43</v>
      </c>
      <c r="C7" s="58" t="s">
        <v>48</v>
      </c>
      <c r="D7" s="62"/>
      <c r="E7" s="52"/>
      <c r="F7" s="52"/>
      <c r="G7" s="52"/>
      <c r="H7" s="52"/>
      <c r="I7" s="52"/>
    </row>
    <row r="8" spans="1:9" ht="30" customHeight="1" thickBot="1">
      <c r="A8" s="60"/>
      <c r="B8" s="61" t="s">
        <v>44</v>
      </c>
      <c r="C8" s="61" t="s">
        <v>49</v>
      </c>
      <c r="D8" s="62"/>
      <c r="E8" s="52"/>
      <c r="F8" s="52"/>
      <c r="G8" s="52"/>
      <c r="H8" s="52"/>
      <c r="I8" s="52"/>
    </row>
    <row r="9" spans="1:9" ht="28.5" customHeight="1">
      <c r="A9" s="57" t="s">
        <v>13</v>
      </c>
      <c r="B9" s="58" t="s">
        <v>43</v>
      </c>
      <c r="C9" s="58" t="s">
        <v>50</v>
      </c>
      <c r="D9" s="62"/>
      <c r="E9" s="52"/>
      <c r="F9" s="52"/>
      <c r="G9" s="52"/>
      <c r="H9" s="52"/>
      <c r="I9" s="52"/>
    </row>
    <row r="10" spans="1:9" ht="29.25" customHeight="1" thickBot="1">
      <c r="A10" s="60"/>
      <c r="B10" s="61" t="s">
        <v>44</v>
      </c>
      <c r="C10" s="61" t="s">
        <v>51</v>
      </c>
      <c r="D10" s="62"/>
      <c r="E10" s="52"/>
      <c r="F10" s="52"/>
      <c r="G10" s="52"/>
      <c r="H10" s="52"/>
      <c r="I10" s="52"/>
    </row>
    <row r="11" spans="1:9" ht="24.75" customHeight="1">
      <c r="A11" s="57" t="s">
        <v>12</v>
      </c>
      <c r="B11" s="58" t="s">
        <v>43</v>
      </c>
      <c r="C11" s="58" t="s">
        <v>52</v>
      </c>
      <c r="D11" s="62"/>
      <c r="E11" s="52"/>
      <c r="F11" s="52"/>
      <c r="G11" s="52"/>
      <c r="H11" s="52"/>
      <c r="I11" s="52"/>
    </row>
    <row r="12" spans="1:9" ht="27" customHeight="1" thickBot="1">
      <c r="A12" s="60"/>
      <c r="B12" s="61" t="s">
        <v>44</v>
      </c>
      <c r="C12" s="61" t="s">
        <v>53</v>
      </c>
      <c r="D12" s="63"/>
      <c r="E12" s="52"/>
      <c r="F12" s="52"/>
      <c r="G12" s="52"/>
      <c r="H12" s="52"/>
      <c r="I12" s="52"/>
    </row>
    <row r="13" spans="1:9">
      <c r="A13" s="52"/>
      <c r="B13" s="52"/>
      <c r="C13" s="52"/>
      <c r="D13" s="52"/>
      <c r="E13" s="52"/>
      <c r="F13" s="52"/>
      <c r="G13" s="52"/>
      <c r="H13" s="52"/>
      <c r="I13" s="52"/>
    </row>
    <row r="14" spans="1:9">
      <c r="A14" s="52"/>
      <c r="B14" s="52"/>
      <c r="C14" s="52"/>
      <c r="D14" s="52"/>
      <c r="E14" s="52"/>
      <c r="F14" s="52"/>
      <c r="G14" s="52"/>
      <c r="H14" s="52"/>
      <c r="I14" s="52"/>
    </row>
    <row r="15" spans="1:9" ht="15.75" thickBot="1">
      <c r="A15" s="49" t="s">
        <v>55</v>
      </c>
      <c r="B15" s="50"/>
      <c r="C15" s="50"/>
      <c r="D15" s="51"/>
      <c r="E15" s="52"/>
      <c r="F15" s="52"/>
      <c r="G15" s="52"/>
      <c r="H15" s="52"/>
      <c r="I15" s="52"/>
    </row>
    <row r="16" spans="1:9" ht="43.5" thickBot="1">
      <c r="A16" s="64" t="s">
        <v>2</v>
      </c>
      <c r="B16" s="65" t="s">
        <v>23</v>
      </c>
      <c r="C16" s="66" t="s">
        <v>24</v>
      </c>
      <c r="D16" s="67" t="s">
        <v>25</v>
      </c>
      <c r="E16" s="68" t="s">
        <v>2</v>
      </c>
      <c r="F16" s="68" t="s">
        <v>4</v>
      </c>
      <c r="G16" s="68" t="s">
        <v>3</v>
      </c>
      <c r="H16" s="69" t="s">
        <v>0</v>
      </c>
      <c r="I16" s="70"/>
    </row>
    <row r="17" spans="1:9" ht="15.75" thickBot="1">
      <c r="A17" s="64" t="s">
        <v>14</v>
      </c>
      <c r="B17" s="71"/>
      <c r="C17" s="71"/>
      <c r="D17" s="81"/>
      <c r="E17" s="64" t="s">
        <v>14</v>
      </c>
      <c r="F17" s="3">
        <v>50</v>
      </c>
      <c r="G17" s="3">
        <f>1732*(1/4)</f>
        <v>433</v>
      </c>
      <c r="H17" s="72">
        <v>0</v>
      </c>
      <c r="I17" s="73">
        <f>(B17*F17)+(C17*G17)+(D17*H17)</f>
        <v>0</v>
      </c>
    </row>
    <row r="18" spans="1:9" ht="29.25" thickBot="1">
      <c r="A18" s="64" t="s">
        <v>15</v>
      </c>
      <c r="B18" s="71"/>
      <c r="C18" s="71"/>
      <c r="D18" s="82"/>
      <c r="E18" s="64" t="s">
        <v>15</v>
      </c>
      <c r="F18" s="3">
        <v>150</v>
      </c>
      <c r="G18" s="3">
        <v>1299</v>
      </c>
      <c r="H18" s="72">
        <v>6</v>
      </c>
      <c r="I18" s="73">
        <f>(B18*F18)+(C18*G18)+(D17*H18)</f>
        <v>0</v>
      </c>
    </row>
    <row r="19" spans="1:9" ht="29.25" thickBot="1">
      <c r="A19" s="64" t="s">
        <v>13</v>
      </c>
      <c r="B19" s="71"/>
      <c r="C19" s="71"/>
      <c r="D19" s="82"/>
      <c r="E19" s="64" t="s">
        <v>13</v>
      </c>
      <c r="F19" s="3">
        <v>131</v>
      </c>
      <c r="G19" s="3">
        <v>3735</v>
      </c>
      <c r="H19" s="72">
        <v>3</v>
      </c>
      <c r="I19" s="73">
        <f>(B19*F19)+(C19*G19)+(D17*H19)</f>
        <v>0</v>
      </c>
    </row>
    <row r="20" spans="1:9" ht="15.75" thickBot="1">
      <c r="A20" s="64" t="s">
        <v>12</v>
      </c>
      <c r="B20" s="71"/>
      <c r="C20" s="71"/>
      <c r="D20" s="83"/>
      <c r="E20" s="64" t="s">
        <v>12</v>
      </c>
      <c r="F20" s="3">
        <v>41</v>
      </c>
      <c r="G20" s="3">
        <v>9111</v>
      </c>
      <c r="H20" s="72">
        <v>11</v>
      </c>
      <c r="I20" s="73">
        <f>(B20*F20)+((C20*G20))+(D17*H20)</f>
        <v>0</v>
      </c>
    </row>
    <row r="21" spans="1:9">
      <c r="A21" s="52"/>
      <c r="B21" s="52"/>
      <c r="C21" s="52"/>
      <c r="D21" s="52"/>
      <c r="E21" s="52"/>
      <c r="F21" s="52"/>
      <c r="G21" s="52"/>
      <c r="H21" s="74" t="s">
        <v>26</v>
      </c>
      <c r="I21" s="75">
        <f>SUM(I17:I20)</f>
        <v>0</v>
      </c>
    </row>
    <row r="22" spans="1:9" ht="31.5">
      <c r="A22" s="52"/>
      <c r="B22" s="52"/>
      <c r="C22" s="52"/>
      <c r="D22" s="52"/>
      <c r="E22" s="52"/>
      <c r="F22" s="52"/>
      <c r="G22" s="52"/>
      <c r="H22" s="24" t="s">
        <v>27</v>
      </c>
      <c r="I22" s="25">
        <f>IF((I21*2)&gt;I23,I23,(I21*2))</f>
        <v>0</v>
      </c>
    </row>
    <row r="23" spans="1:9" ht="31.5">
      <c r="H23" s="24" t="s">
        <v>71</v>
      </c>
      <c r="I23" s="25">
        <v>31724.27</v>
      </c>
    </row>
  </sheetData>
  <sheetProtection algorithmName="SHA-512" hashValue="S+CanH8U+OEYkucAHV1GVrC2tdbo8FVKPvUKTOP1N0svHmxJP5kgfZCVIWIDeNTMKQLI1Bwd2IbDhPBzfv4AmA==" saltValue="bu67bc6GKDwfjTAdtz38aA==" spinCount="100000" sheet="1" objects="1" scenarios="1" selectLockedCells="1"/>
  <mergeCells count="8">
    <mergeCell ref="D17:D20"/>
    <mergeCell ref="A15:D15"/>
    <mergeCell ref="A3:D3"/>
    <mergeCell ref="A5:A6"/>
    <mergeCell ref="D5:D12"/>
    <mergeCell ref="A7:A8"/>
    <mergeCell ref="A9:A10"/>
    <mergeCell ref="A11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A3726-9AEF-4026-9278-F8D1F9331515}">
  <dimension ref="A3:I19"/>
  <sheetViews>
    <sheetView zoomScale="80" zoomScaleNormal="80" workbookViewId="0">
      <selection activeCell="D14" sqref="D14:D16"/>
    </sheetView>
  </sheetViews>
  <sheetFormatPr baseColWidth="10" defaultRowHeight="15"/>
  <cols>
    <col min="1" max="1" width="27" customWidth="1"/>
    <col min="2" max="2" width="30.5703125" customWidth="1"/>
    <col min="3" max="3" width="26.85546875" customWidth="1"/>
    <col min="4" max="4" width="24.42578125" customWidth="1"/>
    <col min="7" max="7" width="14.140625" customWidth="1"/>
    <col min="8" max="8" width="22.85546875" customWidth="1"/>
    <col min="9" max="9" width="20.140625" customWidth="1"/>
    <col min="12" max="14" width="11.42578125" customWidth="1"/>
  </cols>
  <sheetData>
    <row r="3" spans="1:9" ht="15.75" thickBot="1">
      <c r="A3" s="40" t="s">
        <v>56</v>
      </c>
      <c r="B3" s="41"/>
      <c r="C3" s="41"/>
      <c r="D3" s="42"/>
    </row>
    <row r="4" spans="1:9" ht="39" customHeight="1" thickBot="1">
      <c r="A4" s="35" t="s">
        <v>2</v>
      </c>
      <c r="B4" s="36" t="s">
        <v>16</v>
      </c>
      <c r="C4" s="37" t="s">
        <v>17</v>
      </c>
      <c r="D4" s="35" t="s">
        <v>6</v>
      </c>
    </row>
    <row r="5" spans="1:9">
      <c r="A5" s="44" t="s">
        <v>5</v>
      </c>
      <c r="B5" s="38" t="s">
        <v>18</v>
      </c>
      <c r="C5" s="38" t="s">
        <v>20</v>
      </c>
      <c r="D5" s="46" t="s">
        <v>40</v>
      </c>
    </row>
    <row r="6" spans="1:9" ht="15.75" thickBot="1">
      <c r="A6" s="45"/>
      <c r="B6" s="39" t="s">
        <v>19</v>
      </c>
      <c r="C6" s="39" t="s">
        <v>21</v>
      </c>
      <c r="D6" s="47"/>
    </row>
    <row r="7" spans="1:9">
      <c r="A7" s="44" t="s">
        <v>30</v>
      </c>
      <c r="B7" s="38" t="s">
        <v>18</v>
      </c>
      <c r="C7" s="38" t="s">
        <v>20</v>
      </c>
      <c r="D7" s="47"/>
    </row>
    <row r="8" spans="1:9" ht="15.75" thickBot="1">
      <c r="A8" s="45"/>
      <c r="B8" s="39" t="s">
        <v>19</v>
      </c>
      <c r="C8" s="39" t="s">
        <v>21</v>
      </c>
      <c r="D8" s="47"/>
    </row>
    <row r="9" spans="1:9">
      <c r="A9" s="44" t="s">
        <v>7</v>
      </c>
      <c r="B9" s="38" t="s">
        <v>18</v>
      </c>
      <c r="C9" s="38" t="s">
        <v>20</v>
      </c>
      <c r="D9" s="47"/>
    </row>
    <row r="10" spans="1:9" ht="15.75" thickBot="1">
      <c r="A10" s="45"/>
      <c r="B10" s="39" t="s">
        <v>19</v>
      </c>
      <c r="C10" s="39" t="s">
        <v>21</v>
      </c>
      <c r="D10" s="48"/>
    </row>
    <row r="12" spans="1:9" ht="15.75" thickBot="1">
      <c r="A12" s="40" t="s">
        <v>57</v>
      </c>
      <c r="B12" s="41"/>
      <c r="C12" s="41"/>
      <c r="D12" s="42"/>
    </row>
    <row r="13" spans="1:9" ht="50.25" thickBot="1">
      <c r="A13" s="12" t="s">
        <v>2</v>
      </c>
      <c r="B13" s="14" t="s">
        <v>23</v>
      </c>
      <c r="C13" s="15" t="s">
        <v>24</v>
      </c>
      <c r="D13" s="16" t="s">
        <v>25</v>
      </c>
      <c r="E13" s="17" t="s">
        <v>2</v>
      </c>
      <c r="F13" s="17" t="s">
        <v>4</v>
      </c>
      <c r="G13" s="17" t="s">
        <v>3</v>
      </c>
      <c r="H13" s="18" t="s">
        <v>0</v>
      </c>
      <c r="I13" t="s">
        <v>1</v>
      </c>
    </row>
    <row r="14" spans="1:9" ht="17.25" thickBot="1">
      <c r="A14" s="20" t="s">
        <v>5</v>
      </c>
      <c r="B14" s="78"/>
      <c r="C14" s="78"/>
      <c r="D14" s="80"/>
      <c r="E14" s="17" t="s">
        <v>5</v>
      </c>
      <c r="F14">
        <v>1</v>
      </c>
      <c r="G14">
        <v>10.8</v>
      </c>
      <c r="H14">
        <v>0</v>
      </c>
      <c r="I14" s="1">
        <f>(B14*F14)+(C14*G14)+(D14*H14)</f>
        <v>0</v>
      </c>
    </row>
    <row r="15" spans="1:9" ht="50.25" thickBot="1">
      <c r="A15" s="20" t="s">
        <v>30</v>
      </c>
      <c r="B15" s="78"/>
      <c r="C15" s="78"/>
      <c r="D15" s="80"/>
      <c r="E15" s="17" t="s">
        <v>30</v>
      </c>
      <c r="F15">
        <v>0</v>
      </c>
      <c r="G15">
        <v>0</v>
      </c>
      <c r="H15">
        <v>0</v>
      </c>
      <c r="I15" s="1">
        <f>(B15*F15)+(C15*G15)+(D14*H15)</f>
        <v>0</v>
      </c>
    </row>
    <row r="16" spans="1:9" ht="17.25" thickBot="1">
      <c r="A16" s="20" t="s">
        <v>7</v>
      </c>
      <c r="B16" s="78"/>
      <c r="C16" s="78"/>
      <c r="D16" s="80"/>
      <c r="E16" s="17" t="s">
        <v>7</v>
      </c>
      <c r="F16">
        <v>11</v>
      </c>
      <c r="G16">
        <v>2013</v>
      </c>
      <c r="H16">
        <v>18</v>
      </c>
      <c r="I16" s="1">
        <f>(B16*F16)+((C16*G16)*2)+(D14*H16)</f>
        <v>0</v>
      </c>
    </row>
    <row r="17" spans="8:9" ht="31.5">
      <c r="H17" s="24" t="s">
        <v>26</v>
      </c>
      <c r="I17" s="25">
        <f>SUM(I14:I16)</f>
        <v>0</v>
      </c>
    </row>
    <row r="18" spans="8:9" ht="31.5">
      <c r="H18" s="24" t="s">
        <v>27</v>
      </c>
      <c r="I18" s="25">
        <f>IF((I17*2)&gt;I19,I19,(I17*2))</f>
        <v>0</v>
      </c>
    </row>
    <row r="19" spans="8:9" ht="31.5">
      <c r="H19" s="24" t="s">
        <v>71</v>
      </c>
      <c r="I19" s="25">
        <v>5524.02</v>
      </c>
    </row>
  </sheetData>
  <sheetProtection algorithmName="SHA-512" hashValue="Bl/1UQHeb9ZUMmVutozCBPzFktDt87cnBkpMtt0pUnlU4+h4AZwlPng/HiXsU2BumjMjZO2GmoOqbn8YxZQp8A==" saltValue="f8CrifmLP4s75vYa1l5TAg==" spinCount="100000" sheet="1" objects="1" scenarios="1" selectLockedCells="1"/>
  <mergeCells count="7">
    <mergeCell ref="D14:D16"/>
    <mergeCell ref="A12:D12"/>
    <mergeCell ref="A3:D3"/>
    <mergeCell ref="A5:A6"/>
    <mergeCell ref="D5:D10"/>
    <mergeCell ref="A7:A8"/>
    <mergeCell ref="A9:A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FC3C-1A84-4A30-8E3F-F650047B0B0E}">
  <dimension ref="A2:I16"/>
  <sheetViews>
    <sheetView zoomScale="90" zoomScaleNormal="90" workbookViewId="0">
      <selection activeCell="D13" sqref="D13"/>
    </sheetView>
  </sheetViews>
  <sheetFormatPr baseColWidth="10" defaultRowHeight="15"/>
  <cols>
    <col min="1" max="1" width="13.5703125" customWidth="1"/>
    <col min="2" max="2" width="19.5703125" customWidth="1"/>
    <col min="3" max="4" width="20.42578125" customWidth="1"/>
    <col min="8" max="8" width="21.85546875" customWidth="1"/>
    <col min="9" max="9" width="36.28515625" customWidth="1"/>
  </cols>
  <sheetData>
    <row r="2" spans="1:9" ht="15.75" thickBot="1">
      <c r="A2" s="40" t="s">
        <v>69</v>
      </c>
      <c r="B2" s="41"/>
      <c r="C2" s="41"/>
      <c r="D2" s="42"/>
    </row>
    <row r="3" spans="1:9" ht="15.75" thickBot="1">
      <c r="A3" s="35" t="s">
        <v>2</v>
      </c>
      <c r="B3" s="36" t="s">
        <v>16</v>
      </c>
      <c r="C3" s="37" t="s">
        <v>17</v>
      </c>
      <c r="D3" s="35" t="s">
        <v>6</v>
      </c>
    </row>
    <row r="4" spans="1:9">
      <c r="A4" s="44" t="s">
        <v>10</v>
      </c>
      <c r="B4" s="38" t="s">
        <v>58</v>
      </c>
      <c r="C4" s="38" t="s">
        <v>60</v>
      </c>
      <c r="D4" s="46" t="s">
        <v>62</v>
      </c>
    </row>
    <row r="5" spans="1:9" ht="31.5" customHeight="1" thickBot="1">
      <c r="A5" s="45"/>
      <c r="B5" s="39" t="s">
        <v>59</v>
      </c>
      <c r="C5" s="39" t="s">
        <v>61</v>
      </c>
      <c r="D5" s="48"/>
    </row>
    <row r="6" spans="1:9" ht="27.75" customHeight="1">
      <c r="A6" s="44" t="s">
        <v>63</v>
      </c>
      <c r="B6" s="38" t="s">
        <v>64</v>
      </c>
      <c r="C6" s="38" t="s">
        <v>66</v>
      </c>
      <c r="D6" s="46" t="s">
        <v>68</v>
      </c>
    </row>
    <row r="7" spans="1:9" ht="15.75" thickBot="1">
      <c r="A7" s="43"/>
      <c r="B7" s="38" t="s">
        <v>65</v>
      </c>
      <c r="C7" s="38" t="s">
        <v>67</v>
      </c>
      <c r="D7" s="48"/>
    </row>
    <row r="10" spans="1:9" ht="15.75" thickBot="1">
      <c r="A10" s="40" t="s">
        <v>70</v>
      </c>
      <c r="B10" s="41"/>
      <c r="C10" s="41"/>
      <c r="D10" s="42"/>
    </row>
    <row r="11" spans="1:9" ht="50.25" thickBot="1">
      <c r="A11" s="12" t="s">
        <v>2</v>
      </c>
      <c r="B11" s="14" t="s">
        <v>23</v>
      </c>
      <c r="C11" s="15" t="s">
        <v>24</v>
      </c>
      <c r="D11" s="16" t="s">
        <v>25</v>
      </c>
      <c r="E11" s="17" t="s">
        <v>2</v>
      </c>
      <c r="F11" s="17" t="s">
        <v>4</v>
      </c>
      <c r="G11" s="17" t="s">
        <v>3</v>
      </c>
      <c r="H11" s="18" t="s">
        <v>0</v>
      </c>
      <c r="I11" t="s">
        <v>1</v>
      </c>
    </row>
    <row r="12" spans="1:9" ht="17.25" thickBot="1">
      <c r="A12" s="2" t="s">
        <v>10</v>
      </c>
      <c r="B12" s="78"/>
      <c r="C12" s="78"/>
      <c r="D12" s="79"/>
      <c r="E12" s="2" t="s">
        <v>10</v>
      </c>
      <c r="F12" s="3">
        <v>5</v>
      </c>
      <c r="G12" s="3">
        <v>50</v>
      </c>
      <c r="H12" s="5">
        <v>1</v>
      </c>
      <c r="I12" s="1">
        <f>(B12*F12)+(C12*G12)+(D12*H12)</f>
        <v>0</v>
      </c>
    </row>
    <row r="13" spans="1:9" ht="17.25" thickBot="1">
      <c r="A13" s="2" t="s">
        <v>11</v>
      </c>
      <c r="B13" s="78"/>
      <c r="C13" s="78"/>
      <c r="D13" s="79"/>
      <c r="E13" s="2" t="s">
        <v>11</v>
      </c>
      <c r="F13" s="3">
        <v>10</v>
      </c>
      <c r="G13" s="3">
        <v>1810</v>
      </c>
      <c r="H13" s="5">
        <v>2</v>
      </c>
      <c r="I13" s="1">
        <f>(B13*F13)+(C13*G13)+(D13*H13)</f>
        <v>0</v>
      </c>
    </row>
    <row r="14" spans="1:9" ht="31.5">
      <c r="H14" s="24" t="s">
        <v>26</v>
      </c>
      <c r="I14" s="25">
        <f>SUM(I12:I13)</f>
        <v>0</v>
      </c>
    </row>
    <row r="15" spans="1:9" ht="31.5">
      <c r="H15" s="24" t="s">
        <v>27</v>
      </c>
      <c r="I15" s="25">
        <f>IF((I14*2)&gt;I16,I16,(I14*2))</f>
        <v>0</v>
      </c>
    </row>
    <row r="16" spans="1:9" ht="31.5" customHeight="1">
      <c r="H16" s="24" t="s">
        <v>71</v>
      </c>
      <c r="I16" s="25">
        <v>2542.19</v>
      </c>
    </row>
  </sheetData>
  <sheetProtection algorithmName="SHA-512" hashValue="eNCKgEpjFb+S6iK7aHfBBNS74L2tv/0dHqtrKKvCd9nWvqN9rnKNve4vsZ4Jhcgc1MRDj/xfogytO1BnARb5gg==" saltValue="HlvmZ7XqM7UgSPGYweOEXA==" spinCount="100000" sheet="1" objects="1" scenarios="1" selectLockedCells="1"/>
  <mergeCells count="6">
    <mergeCell ref="A4:A5"/>
    <mergeCell ref="D4:D5"/>
    <mergeCell ref="A6:A7"/>
    <mergeCell ref="D6:D7"/>
    <mergeCell ref="A10:D10"/>
    <mergeCell ref="A2:D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D94B3-E9D4-4E49-8DA8-1D27138CDD1D}">
  <dimension ref="A2:I16"/>
  <sheetViews>
    <sheetView zoomScale="90" zoomScaleNormal="90" workbookViewId="0">
      <selection activeCell="D12" sqref="D12"/>
    </sheetView>
  </sheetViews>
  <sheetFormatPr baseColWidth="10" defaultRowHeight="15"/>
  <cols>
    <col min="1" max="1" width="12.140625" customWidth="1"/>
    <col min="2" max="2" width="19.85546875" customWidth="1"/>
    <col min="3" max="3" width="23.28515625" customWidth="1"/>
    <col min="4" max="4" width="30.85546875" customWidth="1"/>
    <col min="8" max="8" width="25.85546875" customWidth="1"/>
    <col min="9" max="9" width="15.140625" customWidth="1"/>
  </cols>
  <sheetData>
    <row r="2" spans="1:9" ht="15.75" thickBot="1">
      <c r="A2" s="40" t="s">
        <v>82</v>
      </c>
      <c r="B2" s="41"/>
      <c r="C2" s="41"/>
      <c r="D2" s="42"/>
    </row>
    <row r="3" spans="1:9" ht="15.75" thickBot="1">
      <c r="A3" s="35" t="s">
        <v>2</v>
      </c>
      <c r="B3" s="36" t="s">
        <v>16</v>
      </c>
      <c r="C3" s="37" t="s">
        <v>17</v>
      </c>
      <c r="D3" s="35" t="s">
        <v>6</v>
      </c>
    </row>
    <row r="4" spans="1:9" ht="15" customHeight="1">
      <c r="A4" s="44" t="s">
        <v>10</v>
      </c>
      <c r="B4" s="38" t="s">
        <v>72</v>
      </c>
      <c r="C4" s="38" t="s">
        <v>74</v>
      </c>
      <c r="D4" s="46" t="s">
        <v>76</v>
      </c>
    </row>
    <row r="5" spans="1:9" ht="31.5" customHeight="1" thickBot="1">
      <c r="A5" s="45"/>
      <c r="B5" s="39" t="s">
        <v>73</v>
      </c>
      <c r="C5" s="39" t="s">
        <v>75</v>
      </c>
      <c r="D5" s="48"/>
    </row>
    <row r="6" spans="1:9" ht="27.75" customHeight="1">
      <c r="A6" s="44" t="s">
        <v>63</v>
      </c>
      <c r="B6" s="38" t="s">
        <v>77</v>
      </c>
      <c r="C6" s="38" t="s">
        <v>79</v>
      </c>
      <c r="D6" s="76" t="s">
        <v>81</v>
      </c>
    </row>
    <row r="7" spans="1:9" ht="15.75" thickBot="1">
      <c r="A7" s="43"/>
      <c r="B7" s="38" t="s">
        <v>78</v>
      </c>
      <c r="C7" s="38" t="s">
        <v>80</v>
      </c>
      <c r="D7" s="77"/>
    </row>
    <row r="10" spans="1:9" ht="15.75" thickBot="1">
      <c r="A10" s="40" t="s">
        <v>83</v>
      </c>
      <c r="B10" s="41"/>
      <c r="C10" s="41"/>
      <c r="D10" s="42"/>
    </row>
    <row r="11" spans="1:9" ht="50.25" thickBot="1">
      <c r="A11" s="12" t="s">
        <v>2</v>
      </c>
      <c r="B11" s="14" t="s">
        <v>23</v>
      </c>
      <c r="C11" s="15" t="s">
        <v>24</v>
      </c>
      <c r="D11" s="16" t="s">
        <v>25</v>
      </c>
      <c r="E11" s="17" t="s">
        <v>2</v>
      </c>
      <c r="F11" s="17" t="s">
        <v>4</v>
      </c>
      <c r="G11" s="17" t="s">
        <v>3</v>
      </c>
      <c r="H11" s="18" t="s">
        <v>0</v>
      </c>
      <c r="I11" t="s">
        <v>1</v>
      </c>
    </row>
    <row r="12" spans="1:9" ht="17.25" thickBot="1">
      <c r="A12" s="2" t="s">
        <v>10</v>
      </c>
      <c r="B12" s="78"/>
      <c r="C12" s="78"/>
      <c r="D12" s="79"/>
      <c r="E12" s="2" t="s">
        <v>10</v>
      </c>
      <c r="F12" s="3">
        <v>5</v>
      </c>
      <c r="G12" s="3">
        <v>50</v>
      </c>
      <c r="H12" s="5">
        <v>1</v>
      </c>
      <c r="I12" s="1">
        <f>(B12*F12)+(C12*G12)+(D12*H12)</f>
        <v>0</v>
      </c>
    </row>
    <row r="13" spans="1:9" ht="17.25" thickBot="1">
      <c r="A13" s="2" t="s">
        <v>11</v>
      </c>
      <c r="B13" s="78"/>
      <c r="C13" s="78"/>
      <c r="D13" s="79"/>
      <c r="E13" s="2" t="s">
        <v>11</v>
      </c>
      <c r="F13" s="3">
        <v>10</v>
      </c>
      <c r="G13" s="3">
        <v>1810</v>
      </c>
      <c r="H13" s="5">
        <v>2</v>
      </c>
      <c r="I13" s="1">
        <f>(B13*F13)+(C13*G13)+(D13*H13)</f>
        <v>0</v>
      </c>
    </row>
    <row r="14" spans="1:9" ht="15.75">
      <c r="H14" s="24" t="s">
        <v>26</v>
      </c>
      <c r="I14" s="25">
        <f>SUM(I12:I13)</f>
        <v>0</v>
      </c>
    </row>
    <row r="15" spans="1:9" ht="15.75">
      <c r="H15" s="24" t="s">
        <v>27</v>
      </c>
      <c r="I15" s="25">
        <f>IF((I14*2)&gt;I16,I16,(I14*2))</f>
        <v>0</v>
      </c>
    </row>
    <row r="16" spans="1:9" ht="31.5" customHeight="1">
      <c r="H16" s="24" t="s">
        <v>71</v>
      </c>
      <c r="I16" s="25">
        <v>2948.65</v>
      </c>
    </row>
  </sheetData>
  <sheetProtection algorithmName="SHA-512" hashValue="YU7Fz+Dl47WTaIcuCQmbYP21qNbq79wd0f5alxW3YwSexKsZ1PG0dDkDXkZiqVBLlwYL81Szuj0oCOf54HH/lQ==" saltValue="ITtL2LdOjqoEp+yldbg7Lw==" spinCount="100000" sheet="1" objects="1" scenarios="1" selectLockedCells="1"/>
  <mergeCells count="6">
    <mergeCell ref="A6:A7"/>
    <mergeCell ref="D6:D7"/>
    <mergeCell ref="A10:D10"/>
    <mergeCell ref="A2:D2"/>
    <mergeCell ref="A4:A5"/>
    <mergeCell ref="D4:D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D55WCX7TAH37-158-21651</_dlc_DocId>
    <_dlc_DocIdUrl xmlns="92d84fca-0ec9-4bd1-bf0f-9cd618bc4a3d">
      <Url>http://proyectosmm.mutuamontanesa.local/comprasmm/_layouts/DocIdRedir.aspx?ID=D55WCX7TAH37-158-21651</Url>
      <Description>D55WCX7TAH37-158-21651</Description>
    </_dlc_DocIdUrl>
  </documentManagement>
</p:properties>
</file>

<file path=customXml/itemProps1.xml><?xml version="1.0" encoding="utf-8"?>
<ds:datastoreItem xmlns:ds="http://schemas.openxmlformats.org/officeDocument/2006/customXml" ds:itemID="{F4091936-4DE9-4C09-8D3C-97F34A04ECD7}"/>
</file>

<file path=customXml/itemProps2.xml><?xml version="1.0" encoding="utf-8"?>
<ds:datastoreItem xmlns:ds="http://schemas.openxmlformats.org/officeDocument/2006/customXml" ds:itemID="{360166DE-2A59-493F-84CD-A5E99C7B3228}"/>
</file>

<file path=customXml/itemProps3.xml><?xml version="1.0" encoding="utf-8"?>
<ds:datastoreItem xmlns:ds="http://schemas.openxmlformats.org/officeDocument/2006/customXml" ds:itemID="{39B39C25-ADD9-489F-BDA9-CB6BC953D619}"/>
</file>

<file path=customXml/itemProps4.xml><?xml version="1.0" encoding="utf-8"?>
<ds:datastoreItem xmlns:ds="http://schemas.openxmlformats.org/officeDocument/2006/customXml" ds:itemID="{253B774C-0072-45D1-B3EC-9E7EA8A734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1 - burgos</vt:lpstr>
      <vt:lpstr>LOTE 2 -guadalajara</vt:lpstr>
      <vt:lpstr>LOTE 3 - leon</vt:lpstr>
      <vt:lpstr>LOTE 4 - MADRID</vt:lpstr>
      <vt:lpstr>LOTE 5 - miranda de ebro</vt:lpstr>
      <vt:lpstr>LOTE 6 -SEVILLA</vt:lpstr>
      <vt:lpstr>LOTE 7 -VIZCAYA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2023-12-11T09:34:11Z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97983654-3169-4eaf-9e4a-b6c82b090ae9</vt:lpwstr>
  </property>
  <property fmtid="{D5CDD505-2E9C-101B-9397-08002B2CF9AE}" pid="3" name="ContentTypeId">
    <vt:lpwstr>0x010100932D1F7D21CF5C4883B7AF3F37C4DCFE</vt:lpwstr>
  </property>
</Properties>
</file>