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4/_ABIERTOS 2024/MM2024000114 TRANSPORTE SANITARIO MURCIA,Y NO SANITARIO MURCIA,OURENSE/ANEXOS PCAP Y TTO DATOS/"/>
    </mc:Choice>
  </mc:AlternateContent>
  <xr:revisionPtr revIDLastSave="415" documentId="11_260D794F152C0B77977DF6DE63762FB41EAE98D4" xr6:coauthVersionLast="47" xr6:coauthVersionMax="47" xr10:uidLastSave="{0A5158C3-1F06-4560-80CD-6AD34310B832}"/>
  <bookViews>
    <workbookView xWindow="-120" yWindow="-120" windowWidth="29040" windowHeight="15720" tabRatio="753" xr2:uid="{00000000-000D-0000-FFFF-FFFF00000000}"/>
  </bookViews>
  <sheets>
    <sheet name="LOTE 1" sheetId="1" r:id="rId1"/>
    <sheet name="LOTE 2" sheetId="3" r:id="rId2"/>
    <sheet name="LOTE 3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2" l="1"/>
  <c r="K5" i="2"/>
  <c r="K3" i="2"/>
  <c r="J5" i="2"/>
  <c r="K4" i="2"/>
  <c r="J3" i="2"/>
  <c r="I5" i="3"/>
  <c r="I2" i="2"/>
  <c r="H2" i="2"/>
  <c r="I4" i="3"/>
  <c r="I3" i="3"/>
  <c r="H2" i="3"/>
  <c r="G2" i="3"/>
  <c r="H2" i="1"/>
  <c r="G2" i="1"/>
  <c r="I5" i="1"/>
  <c r="I4" i="1"/>
  <c r="I3" i="1"/>
  <c r="I2" i="3" l="1"/>
  <c r="J2" i="3" s="1"/>
  <c r="K2" i="2"/>
  <c r="J2" i="2"/>
  <c r="L2" i="2" l="1"/>
  <c r="I2" i="1"/>
  <c r="J2" i="1" s="1"/>
</calcChain>
</file>

<file path=xl/sharedStrings.xml><?xml version="1.0" encoding="utf-8"?>
<sst xmlns="http://schemas.openxmlformats.org/spreadsheetml/2006/main" count="95" uniqueCount="42">
  <si>
    <t>lote</t>
  </si>
  <si>
    <t>OFERTA LICITADOR CON IVA</t>
  </si>
  <si>
    <t>Trayectos de mas de 30km</t>
  </si>
  <si>
    <t>TARIFAS OFERTADAS SIN IVA LOTE 1</t>
  </si>
  <si>
    <t>TARIFAS OFERTADAS SIN IVA LOTE 2</t>
  </si>
  <si>
    <t>TARIFAS OFERTADAS SIN IVA LOTE 3</t>
  </si>
  <si>
    <t>&lt;= 10 Km</t>
  </si>
  <si>
    <t>&gt;10 Km y =&lt;65 Km</t>
  </si>
  <si>
    <t xml:space="preserve">&gt;65Km </t>
  </si>
  <si>
    <t>tramo &lt;= 10 Km</t>
  </si>
  <si>
    <t>tramo &gt;10 Km y =&lt;65 Km</t>
  </si>
  <si>
    <t xml:space="preserve">tramo &gt;65Km </t>
  </si>
  <si>
    <t>-</t>
  </si>
  <si>
    <t>TARIFAS MAXIMAS SIN IVA LOTE 1 TRANSPORTE NO SANITARIO OURENSE PARA 1 AÑO</t>
  </si>
  <si>
    <t>TRAMO</t>
  </si>
  <si>
    <t>Importe fijo maximo sin IVA</t>
  </si>
  <si>
    <t>PRECIO €/km sin IVA max</t>
  </si>
  <si>
    <t>-   €</t>
  </si>
  <si>
    <t>0,45 €/km</t>
  </si>
  <si>
    <t>kilómetros</t>
  </si>
  <si>
    <t>TRAYECTOS</t>
  </si>
  <si>
    <t>DISTRIBUCION POR LOTES</t>
  </si>
  <si>
    <t>PRESUPUESTO POR LOTE SIN IVA</t>
  </si>
  <si>
    <t>LOTE 1 transporte no sanitario para los pacientes de Mutua Montañesa así como para personal interno de Mutua Montañesa en la zona de Ourense</t>
  </si>
  <si>
    <t>LOTE 2 transporte no sanitario para los pacientes de Mutua Montañesa así como para personal interno de Mutua Montañesa en la zona de Murcia</t>
  </si>
  <si>
    <t>LOTE 3 transporte sanitario para los pacientes de Mutua Montañesa así como para personal interno de Mutua Montañesa en la zona de Murcia</t>
  </si>
  <si>
    <t>TARIFAS MAXIMAS SIN IVA LOTE 3 TRANSPORTE SANITARIO MURCIA PARA 1 AÑO </t>
  </si>
  <si>
    <t>Importe fijo maximo SIN iva</t>
  </si>
  <si>
    <t>Horas de espera</t>
  </si>
  <si>
    <t>Técnico extra</t>
  </si>
  <si>
    <t>&lt;= 15 Km</t>
  </si>
  <si>
    <t>&gt;15 Km y =&lt;30 Km</t>
  </si>
  <si>
    <t xml:space="preserve">&gt;30Km </t>
  </si>
  <si>
    <t>0,61 €/km</t>
  </si>
  <si>
    <t>OFERTA LICITADOR SIN IVA A INDICAR EN EL APLICATIVO</t>
  </si>
  <si>
    <t>TARIFAS MAXIMAS SIN IVA LOTE 2 TRANSPORTE NO SANITARIO MURCIA PARA 1 AÑO </t>
  </si>
  <si>
    <t>0,68 € /KM</t>
  </si>
  <si>
    <t>Trayectos de menos de 15 km</t>
  </si>
  <si>
    <t>Trayectos entre 15km y 30km</t>
  </si>
  <si>
    <t>HORAS DE ESPERA</t>
  </si>
  <si>
    <t>TARIFA MAXIMA Técnico extra</t>
  </si>
  <si>
    <t>TARIFA MAXIMA Horas de espera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</si>
</sst>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Ubuntu"/>
      <family val="2"/>
    </font>
    <font>
      <b/>
      <sz val="10"/>
      <color theme="1"/>
      <name val="Ubuntu"/>
      <family val="2"/>
    </font>
    <font>
      <b/>
      <sz val="10"/>
      <color rgb="FF000000"/>
      <name val="Ubuntu"/>
      <family val="2"/>
    </font>
    <font>
      <sz val="10"/>
      <color rgb="FF000000"/>
      <name val="Ubuntu"/>
      <family val="2"/>
    </font>
    <font>
      <sz val="8"/>
      <color theme="1"/>
      <name val="Verdana"/>
      <family val="2"/>
    </font>
    <font>
      <b/>
      <sz val="8"/>
      <color rgb="FF000000"/>
      <name val="Ubuntu"/>
      <family val="2"/>
    </font>
    <font>
      <b/>
      <sz val="11"/>
      <color rgb="FF000000"/>
      <name val="Aptos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FF00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/>
    <xf numFmtId="0" fontId="3" fillId="2" borderId="1" xfId="0" applyFont="1" applyFill="1" applyBorder="1"/>
    <xf numFmtId="0" fontId="3" fillId="2" borderId="1" xfId="0" applyFont="1" applyFill="1" applyBorder="1" applyAlignment="1">
      <alignment wrapText="1"/>
    </xf>
    <xf numFmtId="0" fontId="2" fillId="0" borderId="1" xfId="0" applyFont="1" applyBorder="1"/>
    <xf numFmtId="3" fontId="2" fillId="0" borderId="1" xfId="0" applyNumberFormat="1" applyFont="1" applyBorder="1"/>
    <xf numFmtId="44" fontId="2" fillId="6" borderId="1" xfId="1" applyFont="1" applyFill="1" applyBorder="1"/>
    <xf numFmtId="44" fontId="2" fillId="0" borderId="1" xfId="1" applyFont="1" applyBorder="1"/>
    <xf numFmtId="9" fontId="2" fillId="0" borderId="0" xfId="0" applyNumberFormat="1" applyFont="1"/>
    <xf numFmtId="2" fontId="2" fillId="0" borderId="0" xfId="0" applyNumberFormat="1" applyFont="1"/>
    <xf numFmtId="4" fontId="2" fillId="0" borderId="0" xfId="0" applyNumberFormat="1" applyFont="1"/>
    <xf numFmtId="44" fontId="2" fillId="0" borderId="0" xfId="0" applyNumberFormat="1" applyFont="1"/>
    <xf numFmtId="0" fontId="2" fillId="0" borderId="0" xfId="0" applyFont="1" applyAlignment="1">
      <alignment horizontal="left" indent="1"/>
    </xf>
    <xf numFmtId="44" fontId="2" fillId="0" borderId="1" xfId="1" applyFont="1" applyBorder="1" applyProtection="1">
      <protection locked="0"/>
    </xf>
    <xf numFmtId="0" fontId="2" fillId="0" borderId="0" xfId="0" applyFont="1" applyProtection="1"/>
    <xf numFmtId="0" fontId="3" fillId="2" borderId="1" xfId="0" applyFont="1" applyFill="1" applyBorder="1" applyProtection="1"/>
    <xf numFmtId="0" fontId="3" fillId="2" borderId="1" xfId="0" applyFont="1" applyFill="1" applyBorder="1" applyAlignment="1" applyProtection="1">
      <alignment wrapText="1"/>
    </xf>
    <xf numFmtId="4" fontId="3" fillId="5" borderId="1" xfId="0" applyNumberFormat="1" applyFont="1" applyFill="1" applyBorder="1" applyProtection="1"/>
    <xf numFmtId="0" fontId="2" fillId="0" borderId="1" xfId="0" applyFont="1" applyBorder="1" applyProtection="1"/>
    <xf numFmtId="0" fontId="5" fillId="0" borderId="1" xfId="0" applyFont="1" applyBorder="1" applyAlignment="1" applyProtection="1">
      <alignment horizontal="left" vertical="center" indent="1"/>
    </xf>
    <xf numFmtId="44" fontId="2" fillId="6" borderId="1" xfId="1" applyFont="1" applyFill="1" applyBorder="1" applyProtection="1"/>
    <xf numFmtId="44" fontId="2" fillId="0" borderId="1" xfId="1" applyFont="1" applyBorder="1" applyProtection="1"/>
    <xf numFmtId="9" fontId="2" fillId="0" borderId="0" xfId="0" applyNumberFormat="1" applyFont="1" applyProtection="1"/>
    <xf numFmtId="2" fontId="2" fillId="0" borderId="0" xfId="0" applyNumberFormat="1" applyFont="1" applyProtection="1"/>
    <xf numFmtId="4" fontId="2" fillId="0" borderId="0" xfId="0" applyNumberFormat="1" applyFont="1" applyProtection="1"/>
    <xf numFmtId="44" fontId="2" fillId="0" borderId="0" xfId="0" applyNumberFormat="1" applyFont="1" applyProtection="1"/>
    <xf numFmtId="0" fontId="2" fillId="0" borderId="0" xfId="0" applyFont="1" applyAlignment="1" applyProtection="1">
      <alignment horizontal="left" indent="1"/>
    </xf>
    <xf numFmtId="0" fontId="3" fillId="3" borderId="0" xfId="0" applyFont="1" applyFill="1" applyAlignment="1" applyProtection="1">
      <alignment horizontal="center"/>
    </xf>
    <xf numFmtId="0" fontId="3" fillId="3" borderId="0" xfId="0" applyFont="1" applyFill="1" applyAlignment="1">
      <alignment horizontal="center"/>
    </xf>
    <xf numFmtId="0" fontId="4" fillId="4" borderId="2" xfId="0" applyFont="1" applyFill="1" applyBorder="1" applyAlignment="1">
      <alignment horizontal="justify" vertical="center"/>
    </xf>
    <xf numFmtId="0" fontId="4" fillId="4" borderId="7" xfId="0" applyFont="1" applyFill="1" applyBorder="1" applyAlignment="1">
      <alignment vertical="center" wrapText="1"/>
    </xf>
    <xf numFmtId="8" fontId="3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4" borderId="3" xfId="0" applyFont="1" applyFill="1" applyBorder="1" applyAlignment="1">
      <alignment vertical="center"/>
    </xf>
    <xf numFmtId="0" fontId="4" fillId="4" borderId="5" xfId="0" applyFont="1" applyFill="1" applyBorder="1" applyAlignment="1">
      <alignment vertical="center"/>
    </xf>
    <xf numFmtId="0" fontId="4" fillId="4" borderId="6" xfId="0" applyFont="1" applyFill="1" applyBorder="1" applyAlignment="1">
      <alignment vertical="center"/>
    </xf>
    <xf numFmtId="0" fontId="6" fillId="0" borderId="1" xfId="0" applyFont="1" applyBorder="1"/>
    <xf numFmtId="44" fontId="2" fillId="6" borderId="1" xfId="1" applyNumberFormat="1" applyFont="1" applyFill="1" applyBorder="1" applyProtection="1"/>
    <xf numFmtId="0" fontId="7" fillId="7" borderId="8" xfId="0" applyFont="1" applyFill="1" applyBorder="1" applyAlignment="1">
      <alignment vertical="center"/>
    </xf>
    <xf numFmtId="0" fontId="7" fillId="7" borderId="4" xfId="0" applyFont="1" applyFill="1" applyBorder="1" applyAlignment="1">
      <alignment horizontal="right" vertical="center" wrapText="1"/>
    </xf>
    <xf numFmtId="8" fontId="8" fillId="0" borderId="7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 wrapText="1"/>
    </xf>
    <xf numFmtId="6" fontId="3" fillId="0" borderId="7" xfId="0" applyNumberFormat="1" applyFont="1" applyBorder="1" applyAlignment="1">
      <alignment horizontal="center" vertical="center" wrapText="1"/>
    </xf>
    <xf numFmtId="0" fontId="4" fillId="4" borderId="2" xfId="0" applyFont="1" applyFill="1" applyBorder="1" applyAlignment="1">
      <alignment vertical="center" wrapText="1"/>
    </xf>
    <xf numFmtId="0" fontId="3" fillId="8" borderId="1" xfId="0" applyFont="1" applyFill="1" applyBorder="1" applyAlignment="1" applyProtection="1">
      <alignment wrapText="1"/>
    </xf>
    <xf numFmtId="44" fontId="3" fillId="3" borderId="1" xfId="1" applyFont="1" applyFill="1" applyBorder="1" applyProtection="1"/>
    <xf numFmtId="0" fontId="0" fillId="0" borderId="1" xfId="0" applyBorder="1"/>
    <xf numFmtId="0" fontId="4" fillId="4" borderId="3" xfId="0" applyFont="1" applyFill="1" applyBorder="1" applyAlignment="1">
      <alignment vertical="center" wrapText="1"/>
    </xf>
    <xf numFmtId="0" fontId="4" fillId="4" borderId="5" xfId="0" applyFont="1" applyFill="1" applyBorder="1" applyAlignment="1">
      <alignment vertical="center" wrapText="1"/>
    </xf>
    <xf numFmtId="0" fontId="4" fillId="4" borderId="6" xfId="0" applyFont="1" applyFill="1" applyBorder="1" applyAlignment="1">
      <alignment vertical="center" wrapText="1"/>
    </xf>
    <xf numFmtId="6" fontId="3" fillId="0" borderId="0" xfId="0" applyNumberFormat="1" applyFont="1" applyBorder="1" applyAlignment="1">
      <alignment horizontal="center" vertical="center" wrapText="1"/>
    </xf>
    <xf numFmtId="8" fontId="2" fillId="0" borderId="0" xfId="0" applyNumberFormat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4"/>
  <sheetViews>
    <sheetView tabSelected="1" workbookViewId="0">
      <selection activeCell="B4" sqref="B4"/>
    </sheetView>
  </sheetViews>
  <sheetFormatPr baseColWidth="10" defaultColWidth="16" defaultRowHeight="14.25" x14ac:dyDescent="0.25"/>
  <cols>
    <col min="1" max="1" width="42.140625" style="14" bestFit="1" customWidth="1"/>
    <col min="2" max="2" width="16.42578125" style="14" customWidth="1"/>
    <col min="3" max="3" width="13.28515625" style="14" bestFit="1" customWidth="1"/>
    <col min="4" max="4" width="13.42578125" style="14" bestFit="1" customWidth="1"/>
    <col min="5" max="5" width="4.28515625" style="14" customWidth="1"/>
    <col min="6" max="6" width="50" style="14" bestFit="1" customWidth="1"/>
    <col min="7" max="7" width="14.28515625" style="14" bestFit="1" customWidth="1"/>
    <col min="8" max="8" width="13.140625" style="14" bestFit="1" customWidth="1"/>
    <col min="9" max="9" width="21.140625" style="14" customWidth="1"/>
    <col min="10" max="10" width="20.42578125" style="14" customWidth="1"/>
    <col min="11" max="16384" width="16" style="14"/>
  </cols>
  <sheetData>
    <row r="1" spans="1:10" ht="42.75" x14ac:dyDescent="0.25">
      <c r="F1" s="15" t="s">
        <v>0</v>
      </c>
      <c r="G1" s="16" t="s">
        <v>20</v>
      </c>
      <c r="H1" s="16" t="s">
        <v>19</v>
      </c>
      <c r="I1" s="44" t="s">
        <v>34</v>
      </c>
      <c r="J1" s="44" t="s">
        <v>1</v>
      </c>
    </row>
    <row r="2" spans="1:10" ht="43.5" thickBot="1" x14ac:dyDescent="0.3">
      <c r="A2" s="27" t="s">
        <v>3</v>
      </c>
      <c r="B2" s="27"/>
      <c r="C2" s="27"/>
      <c r="F2" s="43" t="s">
        <v>23</v>
      </c>
      <c r="G2" s="17">
        <f>SUM(G3:G5)</f>
        <v>464</v>
      </c>
      <c r="H2" s="17">
        <f>SUM(H3:H5)</f>
        <v>37250.1</v>
      </c>
      <c r="I2" s="45">
        <f>I3+I4+I5</f>
        <v>0</v>
      </c>
      <c r="J2" s="45">
        <f>I2*1.1</f>
        <v>0</v>
      </c>
    </row>
    <row r="3" spans="1:10" ht="29.25" thickBot="1" x14ac:dyDescent="0.3">
      <c r="B3" s="30" t="s">
        <v>15</v>
      </c>
      <c r="C3" s="30" t="s">
        <v>16</v>
      </c>
      <c r="F3" s="18" t="s">
        <v>9</v>
      </c>
      <c r="G3" s="36">
        <v>25</v>
      </c>
      <c r="H3" s="36">
        <v>0</v>
      </c>
      <c r="I3" s="20">
        <f>(G3*$B$4)</f>
        <v>0</v>
      </c>
      <c r="J3" s="20"/>
    </row>
    <row r="4" spans="1:10" x14ac:dyDescent="0.25">
      <c r="A4" s="18" t="s">
        <v>9</v>
      </c>
      <c r="B4" s="13"/>
      <c r="C4" s="21" t="s">
        <v>12</v>
      </c>
      <c r="F4" s="18" t="s">
        <v>10</v>
      </c>
      <c r="G4" s="36">
        <v>203</v>
      </c>
      <c r="H4" s="36">
        <v>9145.57</v>
      </c>
      <c r="I4" s="20">
        <f>(G4*$B$5)+(C5*H4)</f>
        <v>0</v>
      </c>
      <c r="J4" s="20"/>
    </row>
    <row r="5" spans="1:10" x14ac:dyDescent="0.25">
      <c r="A5" s="18" t="s">
        <v>10</v>
      </c>
      <c r="B5" s="13"/>
      <c r="C5" s="13"/>
      <c r="F5" s="18" t="s">
        <v>11</v>
      </c>
      <c r="G5" s="36">
        <v>236</v>
      </c>
      <c r="H5" s="36">
        <v>28104.53</v>
      </c>
      <c r="I5" s="37">
        <f>(C6*H5)</f>
        <v>0</v>
      </c>
      <c r="J5" s="20"/>
    </row>
    <row r="6" spans="1:10" x14ac:dyDescent="0.25">
      <c r="A6" s="18" t="s">
        <v>11</v>
      </c>
      <c r="B6" s="21" t="s">
        <v>12</v>
      </c>
      <c r="C6" s="13"/>
    </row>
    <row r="10" spans="1:10" ht="15" thickBot="1" x14ac:dyDescent="0.3"/>
    <row r="11" spans="1:10" ht="29.25" customHeight="1" thickBot="1" x14ac:dyDescent="0.3">
      <c r="A11" s="47" t="s">
        <v>13</v>
      </c>
      <c r="B11" s="48"/>
      <c r="C11" s="49"/>
    </row>
    <row r="12" spans="1:10" ht="43.5" thickBot="1" x14ac:dyDescent="0.3">
      <c r="A12" s="29" t="s">
        <v>14</v>
      </c>
      <c r="B12" s="30" t="s">
        <v>15</v>
      </c>
      <c r="C12" s="30" t="s">
        <v>16</v>
      </c>
    </row>
    <row r="13" spans="1:10" ht="15" thickBot="1" x14ac:dyDescent="0.3">
      <c r="A13" s="29" t="s">
        <v>6</v>
      </c>
      <c r="B13" s="31">
        <v>5</v>
      </c>
      <c r="C13" s="32" t="s">
        <v>17</v>
      </c>
    </row>
    <row r="14" spans="1:10" ht="15" thickBot="1" x14ac:dyDescent="0.3">
      <c r="A14" s="29" t="s">
        <v>7</v>
      </c>
      <c r="B14" s="31">
        <v>5</v>
      </c>
      <c r="C14" s="32" t="s">
        <v>18</v>
      </c>
    </row>
    <row r="15" spans="1:10" ht="15" thickBot="1" x14ac:dyDescent="0.3">
      <c r="A15" s="29" t="s">
        <v>8</v>
      </c>
      <c r="B15" s="32" t="s">
        <v>17</v>
      </c>
      <c r="C15" s="32" t="s">
        <v>18</v>
      </c>
    </row>
    <row r="17" spans="1:2" ht="15" thickBot="1" x14ac:dyDescent="0.3"/>
    <row r="18" spans="1:2" ht="29.25" thickBot="1" x14ac:dyDescent="0.3">
      <c r="A18" s="38" t="s">
        <v>21</v>
      </c>
      <c r="B18" s="39" t="s">
        <v>22</v>
      </c>
    </row>
    <row r="19" spans="1:2" ht="57.75" thickBot="1" x14ac:dyDescent="0.3">
      <c r="A19" s="43" t="s">
        <v>23</v>
      </c>
      <c r="B19" s="40">
        <v>17902.55</v>
      </c>
    </row>
    <row r="39" spans="2:9" x14ac:dyDescent="0.25">
      <c r="C39" s="22"/>
    </row>
    <row r="40" spans="2:9" x14ac:dyDescent="0.25">
      <c r="C40" s="23"/>
    </row>
    <row r="41" spans="2:9" x14ac:dyDescent="0.25">
      <c r="C41" s="23"/>
      <c r="G41" s="24"/>
      <c r="H41" s="24"/>
      <c r="I41" s="24"/>
    </row>
    <row r="43" spans="2:9" x14ac:dyDescent="0.25">
      <c r="B43" s="25"/>
    </row>
    <row r="44" spans="2:9" x14ac:dyDescent="0.25">
      <c r="B44" s="25"/>
      <c r="F44" s="26"/>
    </row>
  </sheetData>
  <sheetProtection algorithmName="SHA-512" hashValue="ohRhSW3j5Xj6jMfsRallPrOYi9Pn9GXkgCHH29DhQAqe1CjcodDXu4FB5V22H5or4VCEVKOpggEMStSkAPIM9Q==" saltValue="zcYMl+SNouL+Vwwwipizfg==" spinCount="100000" sheet="1" objects="1" scenarios="1" selectLockedCells="1"/>
  <mergeCells count="2">
    <mergeCell ref="A11:C11"/>
    <mergeCell ref="A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B1A2B-1E50-4434-8F0F-0E15ADC374BA}">
  <dimension ref="A1:J44"/>
  <sheetViews>
    <sheetView workbookViewId="0">
      <selection activeCell="C5" sqref="C5"/>
    </sheetView>
  </sheetViews>
  <sheetFormatPr baseColWidth="10" defaultColWidth="16" defaultRowHeight="14.25" x14ac:dyDescent="0.25"/>
  <cols>
    <col min="1" max="1" width="42.140625" style="1" bestFit="1" customWidth="1"/>
    <col min="2" max="2" width="14.42578125" style="1" customWidth="1"/>
    <col min="3" max="3" width="13.28515625" style="1" bestFit="1" customWidth="1"/>
    <col min="4" max="4" width="13.42578125" style="1" bestFit="1" customWidth="1"/>
    <col min="5" max="5" width="4.28515625" style="1" customWidth="1"/>
    <col min="6" max="6" width="50" style="1" bestFit="1" customWidth="1"/>
    <col min="7" max="7" width="14.28515625" style="1" bestFit="1" customWidth="1"/>
    <col min="8" max="8" width="16.85546875" style="1" customWidth="1"/>
    <col min="9" max="9" width="18.7109375" style="1" customWidth="1"/>
    <col min="10" max="16384" width="16" style="1"/>
  </cols>
  <sheetData>
    <row r="1" spans="1:10" ht="42.75" x14ac:dyDescent="0.25">
      <c r="F1" s="15" t="s">
        <v>0</v>
      </c>
      <c r="G1" s="16" t="s">
        <v>20</v>
      </c>
      <c r="H1" s="16" t="s">
        <v>19</v>
      </c>
      <c r="I1" s="44" t="s">
        <v>34</v>
      </c>
      <c r="J1" s="44" t="s">
        <v>1</v>
      </c>
    </row>
    <row r="2" spans="1:10" ht="43.5" thickBot="1" x14ac:dyDescent="0.3">
      <c r="A2" s="28" t="s">
        <v>4</v>
      </c>
      <c r="B2" s="28"/>
      <c r="C2" s="28"/>
      <c r="F2" s="43" t="s">
        <v>24</v>
      </c>
      <c r="G2" s="17">
        <f>SUM(G3:G5)</f>
        <v>1065</v>
      </c>
      <c r="H2" s="17">
        <f>SUM(H3:H5)</f>
        <v>13863.7</v>
      </c>
      <c r="I2" s="45">
        <f>I3+I4+I5</f>
        <v>0</v>
      </c>
      <c r="J2" s="45">
        <f>I2*1.1</f>
        <v>0</v>
      </c>
    </row>
    <row r="3" spans="1:10" ht="43.5" thickBot="1" x14ac:dyDescent="0.3">
      <c r="B3" s="30" t="s">
        <v>15</v>
      </c>
      <c r="C3" s="30" t="s">
        <v>16</v>
      </c>
      <c r="F3" s="19" t="s">
        <v>37</v>
      </c>
      <c r="G3" s="36">
        <v>813</v>
      </c>
      <c r="H3" s="36">
        <v>0</v>
      </c>
      <c r="I3" s="20">
        <f>(G3*$B$4)</f>
        <v>0</v>
      </c>
      <c r="J3" s="20"/>
    </row>
    <row r="4" spans="1:10" ht="15" thickBot="1" x14ac:dyDescent="0.3">
      <c r="A4" s="29" t="s">
        <v>30</v>
      </c>
      <c r="B4" s="13"/>
      <c r="C4" s="7">
        <v>0</v>
      </c>
      <c r="F4" s="19" t="s">
        <v>38</v>
      </c>
      <c r="G4" s="36">
        <v>0</v>
      </c>
      <c r="H4" s="36">
        <v>0</v>
      </c>
      <c r="I4" s="20">
        <f>(G4*$B$5)+(C5*H4)</f>
        <v>0</v>
      </c>
      <c r="J4" s="20"/>
    </row>
    <row r="5" spans="1:10" ht="15" thickBot="1" x14ac:dyDescent="0.3">
      <c r="A5" s="29" t="s">
        <v>31</v>
      </c>
      <c r="B5" s="7">
        <v>0</v>
      </c>
      <c r="C5" s="13"/>
      <c r="F5" s="19" t="s">
        <v>2</v>
      </c>
      <c r="G5" s="36">
        <v>252</v>
      </c>
      <c r="H5" s="36">
        <v>13863.7</v>
      </c>
      <c r="I5" s="37">
        <f>(C6*H5)*2</f>
        <v>0</v>
      </c>
      <c r="J5" s="20"/>
    </row>
    <row r="6" spans="1:10" ht="15" thickBot="1" x14ac:dyDescent="0.3">
      <c r="A6" s="29" t="s">
        <v>32</v>
      </c>
      <c r="B6" s="7">
        <v>0</v>
      </c>
      <c r="C6" s="13"/>
      <c r="G6" s="10"/>
      <c r="H6" s="10"/>
      <c r="I6" s="10"/>
    </row>
    <row r="9" spans="1:10" ht="15" thickBot="1" x14ac:dyDescent="0.3">
      <c r="F9" s="12"/>
    </row>
    <row r="10" spans="1:10" ht="30.75" customHeight="1" thickBot="1" x14ac:dyDescent="0.3">
      <c r="A10" s="47" t="s">
        <v>35</v>
      </c>
      <c r="B10" s="48"/>
      <c r="C10" s="49"/>
    </row>
    <row r="11" spans="1:10" ht="43.5" thickBot="1" x14ac:dyDescent="0.3">
      <c r="A11" s="29" t="s">
        <v>14</v>
      </c>
      <c r="B11" s="30" t="s">
        <v>15</v>
      </c>
      <c r="C11" s="30" t="s">
        <v>16</v>
      </c>
    </row>
    <row r="12" spans="1:10" ht="15" thickBot="1" x14ac:dyDescent="0.3">
      <c r="A12" s="29" t="s">
        <v>30</v>
      </c>
      <c r="B12" s="31">
        <v>8.39</v>
      </c>
      <c r="C12" s="32" t="s">
        <v>17</v>
      </c>
    </row>
    <row r="13" spans="1:10" ht="15" thickBot="1" x14ac:dyDescent="0.3">
      <c r="A13" s="29" t="s">
        <v>31</v>
      </c>
      <c r="B13" s="32" t="s">
        <v>17</v>
      </c>
      <c r="C13" s="32" t="s">
        <v>36</v>
      </c>
    </row>
    <row r="14" spans="1:10" ht="15" thickBot="1" x14ac:dyDescent="0.3">
      <c r="A14" s="29" t="s">
        <v>32</v>
      </c>
      <c r="B14" s="32" t="s">
        <v>17</v>
      </c>
      <c r="C14" s="32" t="s">
        <v>36</v>
      </c>
    </row>
    <row r="19" spans="1:2" ht="15" thickBot="1" x14ac:dyDescent="0.3"/>
    <row r="20" spans="1:2" ht="29.25" thickBot="1" x14ac:dyDescent="0.3">
      <c r="A20" s="38" t="s">
        <v>21</v>
      </c>
      <c r="B20" s="39" t="s">
        <v>22</v>
      </c>
    </row>
    <row r="21" spans="1:2" ht="57.75" thickBot="1" x14ac:dyDescent="0.3">
      <c r="A21" s="43" t="s">
        <v>24</v>
      </c>
      <c r="B21" s="40">
        <v>25675.7</v>
      </c>
    </row>
    <row r="39" spans="2:3" x14ac:dyDescent="0.25">
      <c r="C39" s="8"/>
    </row>
    <row r="40" spans="2:3" x14ac:dyDescent="0.25">
      <c r="C40" s="9"/>
    </row>
    <row r="41" spans="2:3" x14ac:dyDescent="0.25">
      <c r="C41" s="9"/>
    </row>
    <row r="43" spans="2:3" x14ac:dyDescent="0.25">
      <c r="B43" s="11"/>
    </row>
    <row r="44" spans="2:3" x14ac:dyDescent="0.25">
      <c r="B44" s="11"/>
    </row>
  </sheetData>
  <sheetProtection algorithmName="SHA-512" hashValue="GswZ6+PvDMAZp2X7tZkOUwwBBiXxPg/PCVUt/F+cht9Ijki47c+eX9eCt/wFZ6EMwExSuduvtV7wqM8NKw7o6Q==" saltValue="nLyMktvDibB+gS8kU7mE1A==" spinCount="100000" sheet="1" objects="1" scenarios="1" selectLockedCells="1"/>
  <mergeCells count="2">
    <mergeCell ref="A2:C2"/>
    <mergeCell ref="A10:C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B5BA0-A904-4E36-9615-2620A07D8021}">
  <dimension ref="A1:L44"/>
  <sheetViews>
    <sheetView workbookViewId="0">
      <selection activeCell="B4" sqref="B4"/>
    </sheetView>
  </sheetViews>
  <sheetFormatPr baseColWidth="10" defaultColWidth="16" defaultRowHeight="14.25" x14ac:dyDescent="0.25"/>
  <cols>
    <col min="1" max="1" width="48.28515625" style="1" customWidth="1"/>
    <col min="2" max="2" width="14.42578125" style="1" customWidth="1"/>
    <col min="3" max="3" width="13.28515625" style="1" bestFit="1" customWidth="1"/>
    <col min="4" max="4" width="13.42578125" style="1" bestFit="1" customWidth="1"/>
    <col min="5" max="5" width="16.28515625" style="1" bestFit="1" customWidth="1"/>
    <col min="6" max="6" width="11" style="1" customWidth="1"/>
    <col min="7" max="7" width="50" style="1" bestFit="1" customWidth="1"/>
    <col min="8" max="8" width="14.28515625" style="1" bestFit="1" customWidth="1"/>
    <col min="9" max="9" width="13.140625" style="1" bestFit="1" customWidth="1"/>
    <col min="10" max="10" width="13.140625" style="1" customWidth="1"/>
    <col min="11" max="11" width="18.7109375" style="1" customWidth="1"/>
    <col min="12" max="16384" width="16" style="1"/>
  </cols>
  <sheetData>
    <row r="1" spans="1:12" ht="42.75" x14ac:dyDescent="0.25">
      <c r="G1" s="2" t="s">
        <v>0</v>
      </c>
      <c r="H1" s="16" t="s">
        <v>20</v>
      </c>
      <c r="I1" s="16" t="s">
        <v>19</v>
      </c>
      <c r="J1" s="3" t="s">
        <v>39</v>
      </c>
      <c r="K1" s="44" t="s">
        <v>34</v>
      </c>
      <c r="L1" s="44" t="s">
        <v>1</v>
      </c>
    </row>
    <row r="2" spans="1:12" ht="43.5" thickBot="1" x14ac:dyDescent="0.3">
      <c r="A2" s="28" t="s">
        <v>5</v>
      </c>
      <c r="B2" s="28"/>
      <c r="C2" s="28"/>
      <c r="G2" s="43" t="s">
        <v>25</v>
      </c>
      <c r="H2" s="17">
        <f>SUM(H3:H5)</f>
        <v>28</v>
      </c>
      <c r="I2" s="17">
        <f>SUM(I3:I5)</f>
        <v>3412.6</v>
      </c>
      <c r="J2" s="17">
        <f>J3+J4+J5</f>
        <v>28</v>
      </c>
      <c r="K2" s="45">
        <f>K3+K4+K5+J6+E4+E5+E6</f>
        <v>0</v>
      </c>
      <c r="L2" s="45">
        <f>K2</f>
        <v>0</v>
      </c>
    </row>
    <row r="3" spans="1:12" ht="57.75" thickBot="1" x14ac:dyDescent="0.3">
      <c r="B3" s="30" t="s">
        <v>27</v>
      </c>
      <c r="C3" s="30" t="s">
        <v>16</v>
      </c>
      <c r="D3" s="30" t="s">
        <v>41</v>
      </c>
      <c r="E3" s="30" t="s">
        <v>40</v>
      </c>
      <c r="F3" s="4"/>
      <c r="G3" s="19" t="s">
        <v>37</v>
      </c>
      <c r="H3" s="46">
        <v>6</v>
      </c>
      <c r="I3" s="46">
        <v>0</v>
      </c>
      <c r="J3" s="5">
        <f>H3</f>
        <v>6</v>
      </c>
      <c r="K3" s="6">
        <f>(H3*$B$4)</f>
        <v>0</v>
      </c>
      <c r="L3" s="6"/>
    </row>
    <row r="4" spans="1:12" ht="15.75" thickBot="1" x14ac:dyDescent="0.3">
      <c r="A4" s="29" t="s">
        <v>30</v>
      </c>
      <c r="B4" s="13"/>
      <c r="C4" s="7">
        <v>0</v>
      </c>
      <c r="D4" s="7">
        <v>0</v>
      </c>
      <c r="E4" s="13"/>
      <c r="G4" s="19" t="s">
        <v>38</v>
      </c>
      <c r="H4" s="46">
        <v>0</v>
      </c>
      <c r="I4" s="46">
        <v>0</v>
      </c>
      <c r="J4" s="5"/>
      <c r="K4" s="6">
        <f>(H4*$B$5)+J4</f>
        <v>0</v>
      </c>
      <c r="L4" s="6"/>
    </row>
    <row r="5" spans="1:12" ht="15.75" thickBot="1" x14ac:dyDescent="0.3">
      <c r="A5" s="29" t="s">
        <v>31</v>
      </c>
      <c r="B5" s="13"/>
      <c r="C5" s="7">
        <v>0</v>
      </c>
      <c r="D5" s="7">
        <v>0</v>
      </c>
      <c r="E5" s="13"/>
      <c r="G5" s="19" t="s">
        <v>2</v>
      </c>
      <c r="H5" s="46">
        <v>22</v>
      </c>
      <c r="I5" s="46">
        <v>3412.6</v>
      </c>
      <c r="J5" s="5">
        <f>H5</f>
        <v>22</v>
      </c>
      <c r="K5" s="6">
        <f>(H5*$B$6)+(C6*I5)</f>
        <v>0</v>
      </c>
      <c r="L5" s="6"/>
    </row>
    <row r="6" spans="1:12" ht="15" thickBot="1" x14ac:dyDescent="0.3">
      <c r="A6" s="29" t="s">
        <v>32</v>
      </c>
      <c r="B6" s="7">
        <v>0</v>
      </c>
      <c r="C6" s="13"/>
      <c r="D6" s="13"/>
      <c r="E6" s="13"/>
      <c r="J6" s="51">
        <f>J2*D6</f>
        <v>0</v>
      </c>
    </row>
    <row r="10" spans="1:12" ht="15" thickBot="1" x14ac:dyDescent="0.3"/>
    <row r="11" spans="1:12" ht="15" thickBot="1" x14ac:dyDescent="0.3">
      <c r="A11" s="33" t="s">
        <v>26</v>
      </c>
      <c r="B11" s="34"/>
      <c r="C11" s="34"/>
      <c r="D11" s="34"/>
      <c r="E11" s="35"/>
    </row>
    <row r="12" spans="1:12" ht="43.5" thickBot="1" x14ac:dyDescent="0.3">
      <c r="A12" s="29" t="s">
        <v>14</v>
      </c>
      <c r="B12" s="30" t="s">
        <v>27</v>
      </c>
      <c r="C12" s="30" t="s">
        <v>16</v>
      </c>
      <c r="D12" s="30" t="s">
        <v>28</v>
      </c>
      <c r="E12" s="30" t="s">
        <v>29</v>
      </c>
    </row>
    <row r="13" spans="1:12" ht="15" thickBot="1" x14ac:dyDescent="0.3">
      <c r="A13" s="29" t="s">
        <v>30</v>
      </c>
      <c r="B13" s="31">
        <v>15.74</v>
      </c>
      <c r="C13" s="32" t="s">
        <v>17</v>
      </c>
      <c r="D13" s="41"/>
      <c r="E13" s="42">
        <v>15</v>
      </c>
      <c r="F13" s="50"/>
    </row>
    <row r="14" spans="1:12" ht="15" thickBot="1" x14ac:dyDescent="0.3">
      <c r="A14" s="29" t="s">
        <v>31</v>
      </c>
      <c r="B14" s="31">
        <v>23.08</v>
      </c>
      <c r="C14" s="32" t="s">
        <v>17</v>
      </c>
      <c r="D14" s="41"/>
      <c r="E14" s="42">
        <v>15</v>
      </c>
      <c r="F14" s="50"/>
    </row>
    <row r="15" spans="1:12" ht="15" thickBot="1" x14ac:dyDescent="0.3">
      <c r="A15" s="29" t="s">
        <v>32</v>
      </c>
      <c r="B15" s="32" t="s">
        <v>17</v>
      </c>
      <c r="C15" s="32" t="s">
        <v>33</v>
      </c>
      <c r="D15" s="42">
        <v>18</v>
      </c>
      <c r="E15" s="42">
        <v>30</v>
      </c>
      <c r="F15" s="50"/>
    </row>
    <row r="18" spans="1:2" ht="15" thickBot="1" x14ac:dyDescent="0.3"/>
    <row r="19" spans="1:2" ht="29.25" thickBot="1" x14ac:dyDescent="0.3">
      <c r="A19" s="38" t="s">
        <v>21</v>
      </c>
      <c r="B19" s="39" t="s">
        <v>22</v>
      </c>
    </row>
    <row r="20" spans="1:2" ht="43.5" thickBot="1" x14ac:dyDescent="0.3">
      <c r="A20" s="43" t="s">
        <v>25</v>
      </c>
      <c r="B20" s="40">
        <v>2774.7</v>
      </c>
    </row>
    <row r="34" spans="2:11" x14ac:dyDescent="0.25">
      <c r="H34" s="10"/>
      <c r="I34" s="10"/>
      <c r="J34" s="10"/>
      <c r="K34" s="10"/>
    </row>
    <row r="37" spans="2:11" x14ac:dyDescent="0.25">
      <c r="G37" s="12"/>
    </row>
    <row r="39" spans="2:11" x14ac:dyDescent="0.25">
      <c r="C39" s="8"/>
    </row>
    <row r="40" spans="2:11" x14ac:dyDescent="0.25">
      <c r="C40" s="9"/>
    </row>
    <row r="41" spans="2:11" x14ac:dyDescent="0.25">
      <c r="C41" s="9"/>
    </row>
    <row r="43" spans="2:11" x14ac:dyDescent="0.25">
      <c r="B43" s="11"/>
    </row>
    <row r="44" spans="2:11" x14ac:dyDescent="0.25">
      <c r="B44" s="11"/>
    </row>
  </sheetData>
  <sheetProtection algorithmName="SHA-512" hashValue="mv6zuDcLYhy6jqj9GNy6+bJ2Lfus3zApmrKA3IEysj/UZ0rQoWogTE9WoRMgFWBme5vtA2rCFEkCPenmqu+gfA==" saltValue="g+PeU7FCIeJpO0YCK6icxg==" spinCount="100000" sheet="1" objects="1" scenarios="1" selectLockedCells="1"/>
  <mergeCells count="2">
    <mergeCell ref="A2:C2"/>
    <mergeCell ref="A11:E1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BB401A9D-022D-4237-A374-5496E76F99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80BB44C-17B2-487F-B8DD-5EDA03C0EF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1A21E6-7060-432E-A7A3-73EFF50EB895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1</vt:lpstr>
      <vt:lpstr>LOTE 2</vt:lpstr>
      <vt:lpstr>LOTE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Hermosilla Llata</dc:creator>
  <cp:lastModifiedBy>Cesar Hermosilla Llata</cp:lastModifiedBy>
  <dcterms:created xsi:type="dcterms:W3CDTF">2015-06-05T18:19:34Z</dcterms:created>
  <dcterms:modified xsi:type="dcterms:W3CDTF">2024-11-22T11:42:18Z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