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008 GASES MEDICINALES/ANEXOS/"/>
    </mc:Choice>
  </mc:AlternateContent>
  <xr:revisionPtr revIDLastSave="681" documentId="13_ncr:1_{FA8DFCFC-93F4-4E4E-9BA8-3563489D106C}" xr6:coauthVersionLast="47" xr6:coauthVersionMax="47" xr10:uidLastSave="{5653DB7B-B872-45EC-9B37-F64823B8AF6E}"/>
  <bookViews>
    <workbookView xWindow="-120" yWindow="-120" windowWidth="29040" windowHeight="15720" xr2:uid="{48245CB1-50BA-42D6-BA92-D78E7BED9AA4}"/>
  </bookViews>
  <sheets>
    <sheet name="ANEXO OFERTA ECONOMIC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5" l="1"/>
  <c r="I38" i="5"/>
  <c r="I37" i="5"/>
  <c r="I36" i="5"/>
  <c r="I35" i="5"/>
  <c r="J21" i="5"/>
  <c r="J22" i="5"/>
  <c r="J20" i="5"/>
  <c r="J19" i="5"/>
  <c r="J18" i="5"/>
  <c r="J17" i="5"/>
  <c r="C28" i="5"/>
  <c r="C7" i="5" s="1"/>
  <c r="C36" i="5"/>
  <c r="C8" i="5" s="1"/>
  <c r="G29" i="5" l="1"/>
  <c r="G30" i="5" s="1"/>
  <c r="C21" i="5" s="1"/>
  <c r="I39" i="5"/>
  <c r="I40" i="5" s="1"/>
  <c r="C22" i="5" s="1"/>
  <c r="J23" i="5" l="1"/>
  <c r="C20" i="5" s="1"/>
  <c r="C23" i="5" s="1"/>
  <c r="C6" i="5" s="1"/>
  <c r="C11" i="5" l="1"/>
  <c r="C14" i="5"/>
  <c r="C15" i="5" l="1"/>
</calcChain>
</file>

<file path=xl/sharedStrings.xml><?xml version="1.0" encoding="utf-8"?>
<sst xmlns="http://schemas.openxmlformats.org/spreadsheetml/2006/main" count="81" uniqueCount="69">
  <si>
    <t>OFERTA ECONOMICA SIN IVA</t>
  </si>
  <si>
    <t>OFERTA LICITADOR</t>
  </si>
  <si>
    <t>ANEXO OFERTA ECONOMICA</t>
  </si>
  <si>
    <t>IMPORTE A INDICAR EN PIXELWARE C1</t>
  </si>
  <si>
    <t>IMPORTE A INDICAR EN PIXELWARE C2</t>
  </si>
  <si>
    <t>VALOR MAXIMO SIN IVA</t>
  </si>
  <si>
    <t>CONSUMO ACTUAL</t>
  </si>
  <si>
    <t>GAS</t>
  </si>
  <si>
    <t>AIRE SINTETICO MEDICINAL 50 L</t>
  </si>
  <si>
    <t>CO2 3.5 k</t>
  </si>
  <si>
    <t>OXIGENO 50 L</t>
  </si>
  <si>
    <t>PROTOXIDO DE NITROGENO 50 L</t>
  </si>
  <si>
    <t>TOTAL CONSUMO 1 AÑO</t>
  </si>
  <si>
    <t>CONTRATOS ACTUALES</t>
  </si>
  <si>
    <t>COSTE RENTAL CILINDRO MEDICAL 200B</t>
  </si>
  <si>
    <t>RG_RENTAL SINGLE CYLS_200B_&lt;230B</t>
  </si>
  <si>
    <t>TOTAL CONTRATOS 1 AÑO</t>
  </si>
  <si>
    <t>INSTALACION ACTUAL</t>
  </si>
  <si>
    <t>TIPO</t>
  </si>
  <si>
    <t>UBICACIÓN</t>
  </si>
  <si>
    <t>TOTAL BOTELLAS</t>
  </si>
  <si>
    <t>TOTAL VALOR INSTALACION</t>
  </si>
  <si>
    <t>HMM</t>
  </si>
  <si>
    <t>PROTOXIDO 50 L</t>
  </si>
  <si>
    <t>CO2 3,5 KG.</t>
  </si>
  <si>
    <t>OXIGENO 5 L</t>
  </si>
  <si>
    <t>Delegaciones</t>
  </si>
  <si>
    <t>TOTAL GASES YA INSTALADOS</t>
  </si>
  <si>
    <t>MANTENIMIENTO AIRE MOTRIZ</t>
  </si>
  <si>
    <t>TELEGESTION</t>
  </si>
  <si>
    <t>C1. OFERTA ECONÓMICA. Suministro de gases</t>
  </si>
  <si>
    <t>C2. OFERTA ECONÓMICA. Instalación, legalización y Telegestión</t>
  </si>
  <si>
    <t>C3. OFERTA ECONÓMICA. Mantenimiento</t>
  </si>
  <si>
    <r>
      <t>CRITERIO C1</t>
    </r>
    <r>
      <rPr>
        <sz val="11"/>
        <color theme="1"/>
        <rFont val="Verdana"/>
        <family val="2"/>
      </rPr>
      <t xml:space="preserve"> </t>
    </r>
    <r>
      <rPr>
        <b/>
        <sz val="10"/>
        <color rgb="FF000000"/>
        <rFont val="Ubuntu"/>
        <family val="2"/>
      </rPr>
      <t>OFERTA ECONÓMICA. Suministro de gases</t>
    </r>
  </si>
  <si>
    <t>TOTAL GASES YA INSTALADOS (CENTRAL + BOTELLAS +  DELEGACIONES)</t>
  </si>
  <si>
    <t>TOTAL CONTRATOS 3 AÑOS</t>
  </si>
  <si>
    <t>TOTAL CONSUMO 3 AÑOS</t>
  </si>
  <si>
    <t>IMPORTE MÁXIMO SIN IVA A OFERTAR PARA 3 AÑOS EN CRITERIO C1</t>
  </si>
  <si>
    <t>CRITERIO C2 OFERTA ECONÓMICA. Instalación, legalización y Telegestión</t>
  </si>
  <si>
    <t>Coste Instalaciones y legalización centrales</t>
  </si>
  <si>
    <t>IMPORTE MÁXIMO SIN IVA A OFERTAR PARA 3 AÑOS EN CRITERIO C2</t>
  </si>
  <si>
    <t>CRITERIO C3 OFERTA ECONÓMICA. Mantenimiento</t>
  </si>
  <si>
    <t>Coste Mantenimiento Central (incluye MANTENIMIENTO MOTOR VACIO</t>
  </si>
  <si>
    <t>MANTENIMIENTO INSTALACIONES TRIMESTRALES)</t>
  </si>
  <si>
    <t>COSTE  MANTENIMIENTO TOMAS Y ANALISIS DE GASES</t>
  </si>
  <si>
    <t>IMPORTE MÁXIMO SIN IVA A OFERTAR PARA 3 AÑOS EN CRITERIO C3</t>
  </si>
  <si>
    <t>IMPORTE A INDICAR EN PIXELWARE C3</t>
  </si>
  <si>
    <t>OFERTA LICITADOR SIN IVA PARA 3 AÑOS</t>
  </si>
  <si>
    <t>OFERTA MAXIMA SIN IVA PARA 3 AÑOS</t>
  </si>
  <si>
    <t>OFERTA MAXIMA SIN IVA</t>
  </si>
  <si>
    <t>IMPORTE TOTAL BOLSA CORRECTIVOS 3 AÑOS (MÁXIMO 15.000 €) NO VALORABLE</t>
  </si>
  <si>
    <t>IVA TOTAL (4 % Y 21%)</t>
  </si>
  <si>
    <t>OFERTA TOTAL PARA TRES AÑOS SIN IVA</t>
  </si>
  <si>
    <t>OFERTA TOTAL PARA 3 AÑOS CON IVA</t>
  </si>
  <si>
    <t>Precio unitario maximo</t>
  </si>
  <si>
    <t>Nº ENVASES estimados</t>
  </si>
  <si>
    <t>ALQUILER Anual contrato 17 botellas O2 5l (RG_RENTAL MEDICAL GASES SELECT CYLINDER)</t>
  </si>
  <si>
    <t>MAXIMO</t>
  </si>
  <si>
    <t>Precio unitario MAXIMO</t>
  </si>
  <si>
    <t>Precio maximo CONTRATO 1 AÑO</t>
  </si>
  <si>
    <t>MAXIMO PARA 3 AÑOS</t>
  </si>
  <si>
    <t>Precio unitario OFERTADO A RELLENAR</t>
  </si>
  <si>
    <t>Precio OFERTADO PARA 1 AÑO A RELLENAR</t>
  </si>
  <si>
    <t>TOTAL CONSUMO</t>
  </si>
  <si>
    <t>PRESUPUESTO MAXIMO PARA 3 AÑOS</t>
  </si>
  <si>
    <r>
      <t xml:space="preserve">EL LICITADOR DEBE RELLENAR LAS CELDAS EN COLOR </t>
    </r>
    <r>
      <rPr>
        <b/>
        <sz val="14"/>
        <color theme="5" tint="-0.249977111117893"/>
        <rFont val="Verdana"/>
        <family val="2"/>
      </rPr>
      <t>NARANJA</t>
    </r>
  </si>
  <si>
    <t>OFERTA LICITADOR SIN IVA A RELLENAR</t>
  </si>
  <si>
    <t>OFERTA LICITADOR SIN IVA PARA 3 AÑOS A RELLENAR</t>
  </si>
  <si>
    <t>Valor prorroga 1 año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</si>
</sst>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4" x14ac:knownFonts="1">
    <font>
      <sz val="10"/>
      <color theme="1"/>
      <name val="Verdana"/>
      <family val="2"/>
    </font>
    <font>
      <sz val="11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Verdana"/>
      <family val="2"/>
    </font>
    <font>
      <b/>
      <sz val="11"/>
      <color theme="1"/>
      <name val="Verdana"/>
      <family val="2"/>
    </font>
    <font>
      <sz val="9"/>
      <color theme="1"/>
      <name val="Ubuntu"/>
      <family val="2"/>
    </font>
    <font>
      <b/>
      <sz val="9"/>
      <color theme="1"/>
      <name val="Ubuntu"/>
      <family val="2"/>
    </font>
    <font>
      <b/>
      <sz val="10"/>
      <color rgb="FF000000"/>
      <name val="Ubuntu"/>
      <family val="2"/>
    </font>
    <font>
      <sz val="10"/>
      <color theme="1"/>
      <name val="Ubuntu"/>
      <family val="2"/>
    </font>
    <font>
      <b/>
      <sz val="14"/>
      <color theme="1"/>
      <name val="Verdana"/>
      <family val="2"/>
    </font>
    <font>
      <b/>
      <sz val="14"/>
      <color theme="5" tint="-0.249977111117893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68">
    <xf numFmtId="0" fontId="0" fillId="0" borderId="0" xfId="0"/>
    <xf numFmtId="0" fontId="0" fillId="0" borderId="1" xfId="0" applyBorder="1" applyProtection="1"/>
    <xf numFmtId="0" fontId="0" fillId="0" borderId="1" xfId="0" applyBorder="1" applyAlignment="1" applyProtection="1">
      <alignment horizontal="right"/>
    </xf>
    <xf numFmtId="0" fontId="0" fillId="0" borderId="0" xfId="0" applyProtection="1"/>
    <xf numFmtId="0" fontId="0" fillId="0" borderId="1" xfId="0" applyBorder="1" applyAlignment="1" applyProtection="1">
      <alignment wrapText="1"/>
    </xf>
    <xf numFmtId="44" fontId="0" fillId="0" borderId="1" xfId="1" applyFont="1" applyBorder="1" applyAlignment="1" applyProtection="1">
      <alignment horizontal="right" wrapText="1"/>
    </xf>
    <xf numFmtId="0" fontId="2" fillId="4" borderId="1" xfId="0" applyFont="1" applyFill="1" applyBorder="1" applyProtection="1"/>
    <xf numFmtId="44" fontId="0" fillId="0" borderId="1" xfId="1" applyFont="1" applyBorder="1" applyAlignment="1" applyProtection="1">
      <alignment horizontal="right"/>
    </xf>
    <xf numFmtId="0" fontId="5" fillId="3" borderId="1" xfId="0" applyFont="1" applyFill="1" applyBorder="1" applyAlignment="1" applyProtection="1">
      <alignment horizontal="center" vertical="center" wrapText="1"/>
    </xf>
    <xf numFmtId="0" fontId="0" fillId="0" borderId="2" xfId="0" applyFill="1" applyBorder="1" applyProtection="1"/>
    <xf numFmtId="44" fontId="0" fillId="0" borderId="0" xfId="1" applyFont="1" applyProtection="1"/>
    <xf numFmtId="0" fontId="0" fillId="0" borderId="0" xfId="0" applyAlignment="1" applyProtection="1">
      <alignment horizontal="right"/>
    </xf>
    <xf numFmtId="8" fontId="2" fillId="4" borderId="1" xfId="0" applyNumberFormat="1" applyFont="1" applyFill="1" applyBorder="1" applyAlignment="1" applyProtection="1">
      <alignment horizontal="right"/>
    </xf>
    <xf numFmtId="44" fontId="0" fillId="4" borderId="1" xfId="1" applyFont="1" applyFill="1" applyBorder="1" applyProtection="1"/>
    <xf numFmtId="0" fontId="2" fillId="0" borderId="0" xfId="0" applyFont="1" applyProtection="1"/>
    <xf numFmtId="0" fontId="7" fillId="0" borderId="0" xfId="0" applyFont="1" applyProtection="1"/>
    <xf numFmtId="0" fontId="12" fillId="0" borderId="0" xfId="0" applyFont="1" applyProtection="1"/>
    <xf numFmtId="8" fontId="2" fillId="4" borderId="1" xfId="1" applyNumberFormat="1" applyFont="1" applyFill="1" applyBorder="1" applyAlignment="1" applyProtection="1">
      <alignment horizontal="right"/>
    </xf>
    <xf numFmtId="8" fontId="10" fillId="5" borderId="6" xfId="0" applyNumberFormat="1" applyFont="1" applyFill="1" applyBorder="1" applyAlignment="1" applyProtection="1">
      <alignment horizontal="right" vertical="center"/>
    </xf>
    <xf numFmtId="8" fontId="2" fillId="4" borderId="1" xfId="1" applyNumberFormat="1" applyFont="1" applyFill="1" applyBorder="1" applyAlignment="1" applyProtection="1">
      <alignment horizontal="right" wrapText="1"/>
    </xf>
    <xf numFmtId="0" fontId="9" fillId="0" borderId="1" xfId="0" applyFont="1" applyBorder="1" applyProtection="1"/>
    <xf numFmtId="0" fontId="0" fillId="0" borderId="0" xfId="0" applyAlignment="1" applyProtection="1">
      <alignment wrapText="1"/>
    </xf>
    <xf numFmtId="0" fontId="8" fillId="0" borderId="1" xfId="0" applyFont="1" applyBorder="1" applyProtection="1"/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wrapText="1"/>
    </xf>
    <xf numFmtId="0" fontId="9" fillId="6" borderId="1" xfId="0" applyFont="1" applyFill="1" applyBorder="1" applyAlignment="1" applyProtection="1">
      <alignment wrapText="1"/>
    </xf>
    <xf numFmtId="0" fontId="8" fillId="0" borderId="1" xfId="0" applyFont="1" applyBorder="1" applyAlignment="1" applyProtection="1">
      <alignment horizontal="center" vertical="center" wrapText="1"/>
    </xf>
    <xf numFmtId="44" fontId="8" fillId="0" borderId="1" xfId="0" applyNumberFormat="1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vertical="center"/>
    </xf>
    <xf numFmtId="0" fontId="10" fillId="0" borderId="5" xfId="0" applyFont="1" applyBorder="1" applyAlignment="1" applyProtection="1">
      <alignment horizontal="right" vertical="center"/>
    </xf>
    <xf numFmtId="0" fontId="10" fillId="0" borderId="3" xfId="0" applyFont="1" applyBorder="1" applyAlignment="1" applyProtection="1">
      <alignment horizontal="justify" vertical="center"/>
    </xf>
    <xf numFmtId="8" fontId="10" fillId="0" borderId="6" xfId="0" applyNumberFormat="1" applyFont="1" applyBorder="1" applyAlignment="1" applyProtection="1">
      <alignment horizontal="right" vertical="center"/>
    </xf>
    <xf numFmtId="44" fontId="10" fillId="4" borderId="6" xfId="0" applyNumberFormat="1" applyFont="1" applyFill="1" applyBorder="1" applyAlignment="1" applyProtection="1">
      <alignment horizontal="right" vertical="center"/>
    </xf>
    <xf numFmtId="44" fontId="8" fillId="0" borderId="1" xfId="0" applyNumberFormat="1" applyFont="1" applyFill="1" applyBorder="1" applyAlignment="1" applyProtection="1">
      <alignment horizontal="center" vertical="center"/>
    </xf>
    <xf numFmtId="0" fontId="10" fillId="5" borderId="3" xfId="0" applyFont="1" applyFill="1" applyBorder="1" applyAlignment="1" applyProtection="1">
      <alignment horizontal="justify" vertical="center"/>
    </xf>
    <xf numFmtId="0" fontId="7" fillId="2" borderId="1" xfId="0" applyFont="1" applyFill="1" applyBorder="1" applyAlignment="1" applyProtection="1">
      <alignment wrapText="1"/>
    </xf>
    <xf numFmtId="44" fontId="7" fillId="2" borderId="1" xfId="0" applyNumberFormat="1" applyFont="1" applyFill="1" applyBorder="1" applyProtection="1"/>
    <xf numFmtId="0" fontId="11" fillId="0" borderId="0" xfId="0" applyFont="1" applyAlignment="1" applyProtection="1">
      <alignment horizontal="justify" vertical="center"/>
    </xf>
    <xf numFmtId="0" fontId="9" fillId="4" borderId="1" xfId="0" applyFont="1" applyFill="1" applyBorder="1" applyProtection="1"/>
    <xf numFmtId="0" fontId="10" fillId="0" borderId="4" xfId="0" applyFont="1" applyBorder="1" applyAlignment="1" applyProtection="1">
      <alignment vertical="center" wrapText="1"/>
    </xf>
    <xf numFmtId="0" fontId="10" fillId="6" borderId="5" xfId="0" applyFont="1" applyFill="1" applyBorder="1" applyAlignment="1" applyProtection="1">
      <alignment horizontal="right" vertical="center"/>
    </xf>
    <xf numFmtId="0" fontId="10" fillId="0" borderId="3" xfId="0" applyFont="1" applyBorder="1" applyAlignment="1" applyProtection="1">
      <alignment vertical="center" wrapText="1"/>
    </xf>
    <xf numFmtId="0" fontId="8" fillId="0" borderId="0" xfId="0" applyFont="1" applyProtection="1"/>
    <xf numFmtId="0" fontId="10" fillId="0" borderId="3" xfId="0" applyFont="1" applyBorder="1" applyAlignment="1" applyProtection="1">
      <alignment vertical="center"/>
    </xf>
    <xf numFmtId="44" fontId="8" fillId="0" borderId="1" xfId="1" applyFont="1" applyFill="1" applyBorder="1" applyProtection="1"/>
    <xf numFmtId="0" fontId="10" fillId="5" borderId="3" xfId="0" applyFont="1" applyFill="1" applyBorder="1" applyAlignment="1" applyProtection="1">
      <alignment vertical="center"/>
    </xf>
    <xf numFmtId="0" fontId="9" fillId="2" borderId="1" xfId="0" applyFont="1" applyFill="1" applyBorder="1" applyProtection="1"/>
    <xf numFmtId="44" fontId="9" fillId="2" borderId="1" xfId="0" applyNumberFormat="1" applyFont="1" applyFill="1" applyBorder="1" applyProtection="1"/>
    <xf numFmtId="9" fontId="0" fillId="0" borderId="0" xfId="0" applyNumberFormat="1" applyProtection="1"/>
    <xf numFmtId="0" fontId="10" fillId="6" borderId="5" xfId="0" applyFont="1" applyFill="1" applyBorder="1" applyAlignment="1" applyProtection="1">
      <alignment horizontal="right" vertical="center" wrapText="1"/>
    </xf>
    <xf numFmtId="0" fontId="10" fillId="0" borderId="7" xfId="0" applyFont="1" applyBorder="1" applyAlignment="1" applyProtection="1">
      <alignment vertical="center" wrapText="1"/>
    </xf>
    <xf numFmtId="8" fontId="10" fillId="4" borderId="1" xfId="0" applyNumberFormat="1" applyFont="1" applyFill="1" applyBorder="1" applyAlignment="1" applyProtection="1">
      <alignment horizontal="right" vertical="center"/>
    </xf>
    <xf numFmtId="44" fontId="8" fillId="0" borderId="1" xfId="0" applyNumberFormat="1" applyFont="1" applyBorder="1" applyProtection="1"/>
    <xf numFmtId="44" fontId="8" fillId="0" borderId="1" xfId="1" applyFont="1" applyBorder="1" applyProtection="1"/>
    <xf numFmtId="44" fontId="8" fillId="2" borderId="1" xfId="0" applyNumberFormat="1" applyFont="1" applyFill="1" applyBorder="1" applyProtection="1"/>
    <xf numFmtId="0" fontId="9" fillId="2" borderId="1" xfId="0" applyFont="1" applyFill="1" applyBorder="1" applyAlignment="1" applyProtection="1">
      <alignment wrapText="1"/>
    </xf>
    <xf numFmtId="44" fontId="0" fillId="2" borderId="0" xfId="0" applyNumberFormat="1" applyFill="1" applyProtection="1"/>
    <xf numFmtId="8" fontId="10" fillId="4" borderId="6" xfId="0" applyNumberFormat="1" applyFont="1" applyFill="1" applyBorder="1" applyAlignment="1" applyProtection="1">
      <alignment horizontal="right" vertical="center"/>
    </xf>
    <xf numFmtId="44" fontId="8" fillId="6" borderId="1" xfId="0" applyNumberFormat="1" applyFont="1" applyFill="1" applyBorder="1" applyAlignment="1" applyProtection="1">
      <alignment horizontal="center" vertical="center"/>
      <protection locked="0"/>
    </xf>
    <xf numFmtId="44" fontId="10" fillId="6" borderId="6" xfId="1" applyFont="1" applyFill="1" applyBorder="1" applyAlignment="1" applyProtection="1">
      <alignment horizontal="right" vertical="center"/>
      <protection locked="0"/>
    </xf>
    <xf numFmtId="44" fontId="0" fillId="0" borderId="0" xfId="0" applyNumberFormat="1" applyProtection="1"/>
    <xf numFmtId="0" fontId="4" fillId="2" borderId="0" xfId="0" applyFont="1" applyFill="1" applyAlignment="1" applyProtection="1">
      <alignment horizontal="center"/>
    </xf>
    <xf numFmtId="8" fontId="10" fillId="0" borderId="8" xfId="0" applyNumberFormat="1" applyFont="1" applyBorder="1" applyAlignment="1" applyProtection="1">
      <alignment horizontal="right" vertical="center"/>
    </xf>
    <xf numFmtId="8" fontId="10" fillId="0" borderId="7" xfId="0" applyNumberFormat="1" applyFont="1" applyBorder="1" applyAlignment="1" applyProtection="1">
      <alignment horizontal="right" vertical="center"/>
    </xf>
    <xf numFmtId="8" fontId="10" fillId="0" borderId="3" xfId="0" applyNumberFormat="1" applyFont="1" applyBorder="1" applyAlignment="1" applyProtection="1">
      <alignment horizontal="right" vertical="center"/>
    </xf>
    <xf numFmtId="44" fontId="10" fillId="6" borderId="8" xfId="1" applyFont="1" applyFill="1" applyBorder="1" applyAlignment="1" applyProtection="1">
      <alignment horizontal="right" vertical="center"/>
      <protection locked="0"/>
    </xf>
    <xf numFmtId="44" fontId="10" fillId="6" borderId="7" xfId="1" applyFont="1" applyFill="1" applyBorder="1" applyAlignment="1" applyProtection="1">
      <alignment horizontal="right" vertical="center"/>
      <protection locked="0"/>
    </xf>
    <xf numFmtId="44" fontId="10" fillId="6" borderId="3" xfId="1" applyFont="1" applyFill="1" applyBorder="1" applyAlignment="1" applyProtection="1">
      <alignment horizontal="right" vertical="center"/>
      <protection locked="0"/>
    </xf>
  </cellXfs>
  <cellStyles count="2">
    <cellStyle name="Moneda" xfId="1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223837</xdr:colOff>
      <xdr:row>0</xdr:row>
      <xdr:rowOff>21432</xdr:rowOff>
    </xdr:from>
    <xdr:to>
      <xdr:col>0</xdr:col>
      <xdr:colOff>2976562</xdr:colOff>
      <xdr:row>3</xdr:row>
      <xdr:rowOff>71438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45EBFA99-F4AB-4B1D-BB78-B90364610E3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3837" y="21432"/>
          <a:ext cx="2752725" cy="6334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47510-C184-4670-B6C3-7F35AC08F095}">
  <dimension ref="A2:J42"/>
  <sheetViews>
    <sheetView tabSelected="1" zoomScale="80" zoomScaleNormal="80" workbookViewId="0">
      <selection activeCell="C27" sqref="C27"/>
    </sheetView>
  </sheetViews>
  <sheetFormatPr baseColWidth="10" defaultRowHeight="12.75" x14ac:dyDescent="0.2"/>
  <cols>
    <col min="1" max="1" width="60.25" style="3" bestFit="1" customWidth="1"/>
    <col min="2" max="2" width="42" style="3" customWidth="1"/>
    <col min="3" max="3" width="35.5" style="3" customWidth="1"/>
    <col min="4" max="4" width="6" style="3" customWidth="1"/>
    <col min="5" max="5" width="39.625" style="3" customWidth="1"/>
    <col min="6" max="6" width="25.25" style="3" customWidth="1"/>
    <col min="7" max="7" width="23.125" style="3" customWidth="1"/>
    <col min="8" max="9" width="22.75" style="3" customWidth="1"/>
    <col min="10" max="10" width="15" style="3" customWidth="1"/>
    <col min="11" max="11" width="13.5" style="3" customWidth="1"/>
    <col min="12" max="12" width="17.125" style="3" customWidth="1"/>
    <col min="13" max="13" width="14.375" style="3" customWidth="1"/>
    <col min="14" max="14" width="15.625" style="3" customWidth="1"/>
    <col min="15" max="16384" width="11" style="3"/>
  </cols>
  <sheetData>
    <row r="2" spans="1:10" ht="15" x14ac:dyDescent="0.25">
      <c r="B2" s="61" t="s">
        <v>2</v>
      </c>
      <c r="C2" s="61"/>
      <c r="D2" s="61"/>
    </row>
    <row r="3" spans="1:10" ht="18" x14ac:dyDescent="0.25">
      <c r="B3" s="16" t="s">
        <v>65</v>
      </c>
    </row>
    <row r="5" spans="1:10" ht="15" x14ac:dyDescent="0.2">
      <c r="A5" s="8" t="s">
        <v>1</v>
      </c>
      <c r="B5" s="8" t="s">
        <v>5</v>
      </c>
      <c r="C5" s="8" t="s">
        <v>0</v>
      </c>
    </row>
    <row r="6" spans="1:10" ht="15" thickBot="1" x14ac:dyDescent="0.25">
      <c r="A6" s="1" t="s">
        <v>30</v>
      </c>
      <c r="B6" s="18">
        <v>117442.63</v>
      </c>
      <c r="C6" s="19">
        <f>C23</f>
        <v>0</v>
      </c>
      <c r="D6" s="14" t="s">
        <v>3</v>
      </c>
    </row>
    <row r="7" spans="1:10" ht="15" thickBot="1" x14ac:dyDescent="0.25">
      <c r="A7" s="1" t="s">
        <v>31</v>
      </c>
      <c r="B7" s="18">
        <v>109500</v>
      </c>
      <c r="C7" s="19">
        <f>C28</f>
        <v>0</v>
      </c>
      <c r="D7" s="14" t="s">
        <v>4</v>
      </c>
    </row>
    <row r="8" spans="1:10" ht="15" thickBot="1" x14ac:dyDescent="0.25">
      <c r="A8" s="1" t="s">
        <v>32</v>
      </c>
      <c r="B8" s="18">
        <v>33000</v>
      </c>
      <c r="C8" s="12">
        <f>C36</f>
        <v>0</v>
      </c>
      <c r="D8" s="14" t="s">
        <v>46</v>
      </c>
    </row>
    <row r="9" spans="1:10" x14ac:dyDescent="0.2">
      <c r="A9" s="1"/>
      <c r="B9" s="1"/>
      <c r="C9" s="2"/>
    </row>
    <row r="10" spans="1:10" ht="25.5" x14ac:dyDescent="0.2">
      <c r="A10" s="4"/>
      <c r="B10" s="4" t="s">
        <v>50</v>
      </c>
      <c r="C10" s="5">
        <v>15000</v>
      </c>
    </row>
    <row r="11" spans="1:10" x14ac:dyDescent="0.2">
      <c r="A11" s="4"/>
      <c r="B11" s="6" t="s">
        <v>52</v>
      </c>
      <c r="C11" s="17">
        <f>C6+C7+C8+C10</f>
        <v>15000</v>
      </c>
    </row>
    <row r="12" spans="1:10" x14ac:dyDescent="0.2">
      <c r="A12" s="4"/>
      <c r="B12" s="9" t="s">
        <v>64</v>
      </c>
      <c r="C12" s="10">
        <v>274942.63</v>
      </c>
    </row>
    <row r="13" spans="1:10" x14ac:dyDescent="0.2">
      <c r="A13" s="4"/>
      <c r="B13" s="9"/>
      <c r="C13" s="10"/>
    </row>
    <row r="14" spans="1:10" x14ac:dyDescent="0.2">
      <c r="A14" s="4"/>
      <c r="B14" s="1" t="s">
        <v>51</v>
      </c>
      <c r="C14" s="7">
        <f>(C6*0.04)+(C7+C8+C10)*0.21</f>
        <v>3150</v>
      </c>
    </row>
    <row r="15" spans="1:10" ht="13.5" x14ac:dyDescent="0.25">
      <c r="A15" s="1"/>
      <c r="B15" s="6" t="s">
        <v>53</v>
      </c>
      <c r="C15" s="17">
        <f>C11+C14</f>
        <v>18150</v>
      </c>
      <c r="E15" s="20" t="s">
        <v>17</v>
      </c>
      <c r="F15" s="21"/>
    </row>
    <row r="16" spans="1:10" ht="27" x14ac:dyDescent="0.25">
      <c r="A16" s="1"/>
      <c r="B16" s="9" t="s">
        <v>68</v>
      </c>
      <c r="C16" s="60">
        <f>G29+5000+I39+(C36/3)</f>
        <v>5000</v>
      </c>
      <c r="E16" s="22" t="s">
        <v>18</v>
      </c>
      <c r="F16" s="22" t="s">
        <v>19</v>
      </c>
      <c r="G16" s="23" t="s">
        <v>20</v>
      </c>
      <c r="H16" s="24" t="s">
        <v>58</v>
      </c>
      <c r="I16" s="25" t="s">
        <v>61</v>
      </c>
      <c r="J16" s="26" t="s">
        <v>21</v>
      </c>
    </row>
    <row r="17" spans="1:10" ht="13.5" x14ac:dyDescent="0.25">
      <c r="E17" s="22" t="s">
        <v>10</v>
      </c>
      <c r="F17" s="22" t="s">
        <v>22</v>
      </c>
      <c r="G17" s="23">
        <v>18</v>
      </c>
      <c r="H17" s="27">
        <v>164.78</v>
      </c>
      <c r="I17" s="58"/>
      <c r="J17" s="27">
        <f t="shared" ref="J17:J22" si="0">I17*G17</f>
        <v>0</v>
      </c>
    </row>
    <row r="18" spans="1:10" ht="14.25" thickBot="1" x14ac:dyDescent="0.3">
      <c r="E18" s="22" t="s">
        <v>8</v>
      </c>
      <c r="F18" s="22" t="s">
        <v>22</v>
      </c>
      <c r="G18" s="23">
        <v>22</v>
      </c>
      <c r="H18" s="27">
        <v>142.31</v>
      </c>
      <c r="I18" s="58"/>
      <c r="J18" s="27">
        <f t="shared" si="0"/>
        <v>0</v>
      </c>
    </row>
    <row r="19" spans="1:10" ht="41.25" customHeight="1" thickBot="1" x14ac:dyDescent="0.3">
      <c r="A19" s="28" t="s">
        <v>33</v>
      </c>
      <c r="B19" s="29" t="s">
        <v>48</v>
      </c>
      <c r="C19" s="29" t="s">
        <v>47</v>
      </c>
      <c r="E19" s="22" t="s">
        <v>23</v>
      </c>
      <c r="F19" s="22" t="s">
        <v>22</v>
      </c>
      <c r="G19" s="23">
        <v>5</v>
      </c>
      <c r="H19" s="27">
        <v>1025.0600000000002</v>
      </c>
      <c r="I19" s="58"/>
      <c r="J19" s="27">
        <f t="shared" si="0"/>
        <v>0</v>
      </c>
    </row>
    <row r="20" spans="1:10" ht="33" customHeight="1" thickBot="1" x14ac:dyDescent="0.3">
      <c r="A20" s="30" t="s">
        <v>34</v>
      </c>
      <c r="B20" s="31">
        <v>15747.96</v>
      </c>
      <c r="C20" s="32">
        <f>J23</f>
        <v>0</v>
      </c>
      <c r="E20" s="22" t="s">
        <v>24</v>
      </c>
      <c r="F20" s="22" t="s">
        <v>22</v>
      </c>
      <c r="G20" s="23">
        <v>3</v>
      </c>
      <c r="H20" s="33">
        <v>955</v>
      </c>
      <c r="I20" s="58"/>
      <c r="J20" s="27">
        <f t="shared" si="0"/>
        <v>0</v>
      </c>
    </row>
    <row r="21" spans="1:10" ht="15" thickBot="1" x14ac:dyDescent="0.3">
      <c r="A21" s="30" t="s">
        <v>35</v>
      </c>
      <c r="B21" s="31">
        <v>20231.29</v>
      </c>
      <c r="C21" s="32">
        <f>G30</f>
        <v>0</v>
      </c>
      <c r="E21" s="22" t="s">
        <v>25</v>
      </c>
      <c r="F21" s="22" t="s">
        <v>22</v>
      </c>
      <c r="G21" s="23">
        <v>2</v>
      </c>
      <c r="H21" s="27">
        <v>103.8</v>
      </c>
      <c r="I21" s="58"/>
      <c r="J21" s="27">
        <f t="shared" si="0"/>
        <v>0</v>
      </c>
    </row>
    <row r="22" spans="1:10" ht="15" thickBot="1" x14ac:dyDescent="0.3">
      <c r="A22" s="30" t="s">
        <v>36</v>
      </c>
      <c r="B22" s="31">
        <v>81463.38</v>
      </c>
      <c r="C22" s="32">
        <f>I40</f>
        <v>0</v>
      </c>
      <c r="E22" s="22" t="s">
        <v>25</v>
      </c>
      <c r="F22" s="22" t="s">
        <v>26</v>
      </c>
      <c r="G22" s="23">
        <v>14</v>
      </c>
      <c r="H22" s="27">
        <v>103.8</v>
      </c>
      <c r="I22" s="58"/>
      <c r="J22" s="27">
        <f t="shared" si="0"/>
        <v>0</v>
      </c>
    </row>
    <row r="23" spans="1:10" ht="29.25" thickBot="1" x14ac:dyDescent="0.25">
      <c r="A23" s="34" t="s">
        <v>37</v>
      </c>
      <c r="B23" s="18">
        <v>117442.63</v>
      </c>
      <c r="C23" s="18">
        <f>C20+C21+C22</f>
        <v>0</v>
      </c>
      <c r="I23" s="35" t="s">
        <v>27</v>
      </c>
      <c r="J23" s="36">
        <f>J17+J18+J19+J20+J21+J22</f>
        <v>0</v>
      </c>
    </row>
    <row r="24" spans="1:10" ht="15" thickBot="1" x14ac:dyDescent="0.3">
      <c r="A24" s="37"/>
      <c r="B24" s="11"/>
      <c r="C24" s="11"/>
      <c r="I24" s="38" t="s">
        <v>57</v>
      </c>
      <c r="J24" s="13">
        <v>15747.960000000001</v>
      </c>
    </row>
    <row r="25" spans="1:10" ht="27" customHeight="1" thickBot="1" x14ac:dyDescent="0.3">
      <c r="A25" s="39" t="s">
        <v>38</v>
      </c>
      <c r="B25" s="29" t="s">
        <v>49</v>
      </c>
      <c r="C25" s="40" t="s">
        <v>66</v>
      </c>
      <c r="E25" s="20" t="s">
        <v>13</v>
      </c>
      <c r="F25" s="24" t="s">
        <v>59</v>
      </c>
      <c r="G25" s="25" t="s">
        <v>62</v>
      </c>
      <c r="H25" s="42"/>
      <c r="I25" s="42"/>
    </row>
    <row r="26" spans="1:10" ht="15" thickBot="1" x14ac:dyDescent="0.3">
      <c r="A26" s="41" t="s">
        <v>39</v>
      </c>
      <c r="B26" s="31">
        <v>90000</v>
      </c>
      <c r="C26" s="59"/>
      <c r="E26" s="22" t="s">
        <v>14</v>
      </c>
      <c r="F26" s="44">
        <v>3256.47</v>
      </c>
      <c r="G26" s="58"/>
      <c r="H26" s="10"/>
    </row>
    <row r="27" spans="1:10" ht="15" thickBot="1" x14ac:dyDescent="0.3">
      <c r="A27" s="43" t="s">
        <v>29</v>
      </c>
      <c r="B27" s="31">
        <v>19500</v>
      </c>
      <c r="C27" s="59"/>
      <c r="E27" s="22" t="s">
        <v>15</v>
      </c>
      <c r="F27" s="44">
        <v>54</v>
      </c>
      <c r="G27" s="58"/>
      <c r="H27" s="10"/>
    </row>
    <row r="28" spans="1:10" ht="27.75" thickBot="1" x14ac:dyDescent="0.3">
      <c r="A28" s="45" t="s">
        <v>40</v>
      </c>
      <c r="B28" s="18">
        <v>109500</v>
      </c>
      <c r="C28" s="18">
        <f>C26+C27</f>
        <v>0</v>
      </c>
      <c r="E28" s="24" t="s">
        <v>56</v>
      </c>
      <c r="F28" s="44">
        <v>3433.2924600000001</v>
      </c>
      <c r="G28" s="58"/>
      <c r="H28" s="10"/>
    </row>
    <row r="29" spans="1:10" ht="14.25" x14ac:dyDescent="0.25">
      <c r="A29" s="37"/>
      <c r="B29" s="11"/>
      <c r="C29" s="11"/>
      <c r="F29" s="46" t="s">
        <v>16</v>
      </c>
      <c r="G29" s="47">
        <f>G26+G27+G28</f>
        <v>0</v>
      </c>
      <c r="H29" s="48"/>
    </row>
    <row r="30" spans="1:10" ht="15" thickBot="1" x14ac:dyDescent="0.3">
      <c r="A30" s="37"/>
      <c r="B30" s="11"/>
      <c r="C30" s="11"/>
      <c r="F30" s="46" t="s">
        <v>35</v>
      </c>
      <c r="G30" s="47">
        <f>G29*3</f>
        <v>0</v>
      </c>
    </row>
    <row r="31" spans="1:10" ht="29.25" thickBot="1" x14ac:dyDescent="0.3">
      <c r="A31" s="39" t="s">
        <v>41</v>
      </c>
      <c r="B31" s="29" t="s">
        <v>48</v>
      </c>
      <c r="C31" s="49" t="s">
        <v>67</v>
      </c>
      <c r="F31" s="38" t="s">
        <v>60</v>
      </c>
      <c r="G31" s="51">
        <v>20231.29</v>
      </c>
    </row>
    <row r="32" spans="1:10" ht="14.25" x14ac:dyDescent="0.2">
      <c r="A32" s="50" t="s">
        <v>42</v>
      </c>
      <c r="B32" s="62">
        <v>24000</v>
      </c>
      <c r="C32" s="65"/>
    </row>
    <row r="33" spans="1:9" ht="14.25" x14ac:dyDescent="0.2">
      <c r="A33" s="50" t="s">
        <v>28</v>
      </c>
      <c r="B33" s="63"/>
      <c r="C33" s="66"/>
      <c r="E33" s="15" t="s">
        <v>6</v>
      </c>
    </row>
    <row r="34" spans="1:9" ht="27.75" thickBot="1" x14ac:dyDescent="0.3">
      <c r="A34" s="41" t="s">
        <v>43</v>
      </c>
      <c r="B34" s="64"/>
      <c r="C34" s="67"/>
      <c r="E34" s="22" t="s">
        <v>7</v>
      </c>
      <c r="F34" s="24" t="s">
        <v>55</v>
      </c>
      <c r="G34" s="24" t="s">
        <v>54</v>
      </c>
      <c r="H34" s="25" t="s">
        <v>61</v>
      </c>
      <c r="I34" s="22" t="s">
        <v>63</v>
      </c>
    </row>
    <row r="35" spans="1:9" ht="15" thickBot="1" x14ac:dyDescent="0.3">
      <c r="A35" s="43" t="s">
        <v>44</v>
      </c>
      <c r="B35" s="31">
        <v>9000</v>
      </c>
      <c r="C35" s="59"/>
      <c r="E35" s="22" t="s">
        <v>8</v>
      </c>
      <c r="F35" s="22">
        <v>40</v>
      </c>
      <c r="G35" s="52">
        <v>142.31</v>
      </c>
      <c r="H35" s="58"/>
      <c r="I35" s="53">
        <f>H35*F35</f>
        <v>0</v>
      </c>
    </row>
    <row r="36" spans="1:9" ht="15" thickBot="1" x14ac:dyDescent="0.3">
      <c r="A36" s="45" t="s">
        <v>45</v>
      </c>
      <c r="B36" s="18">
        <v>33000</v>
      </c>
      <c r="C36" s="18">
        <f>C32+C35</f>
        <v>0</v>
      </c>
      <c r="E36" s="22" t="s">
        <v>9</v>
      </c>
      <c r="F36" s="22">
        <v>4</v>
      </c>
      <c r="G36" s="52">
        <v>1021.85</v>
      </c>
      <c r="H36" s="58"/>
      <c r="I36" s="53">
        <f>H36*F36</f>
        <v>0</v>
      </c>
    </row>
    <row r="37" spans="1:9" ht="13.5" x14ac:dyDescent="0.25">
      <c r="E37" s="22" t="s">
        <v>10</v>
      </c>
      <c r="F37" s="22">
        <v>93</v>
      </c>
      <c r="G37" s="52">
        <v>164.78</v>
      </c>
      <c r="H37" s="58"/>
      <c r="I37" s="53">
        <f>H37*F37</f>
        <v>0</v>
      </c>
    </row>
    <row r="38" spans="1:9" ht="13.5" x14ac:dyDescent="0.25">
      <c r="E38" s="22" t="s">
        <v>11</v>
      </c>
      <c r="F38" s="22">
        <v>2</v>
      </c>
      <c r="G38" s="52">
        <v>1025.06</v>
      </c>
      <c r="H38" s="58"/>
      <c r="I38" s="53">
        <f>H38*F38</f>
        <v>0</v>
      </c>
    </row>
    <row r="39" spans="1:9" ht="13.5" x14ac:dyDescent="0.25">
      <c r="E39" s="22"/>
      <c r="G39" s="54"/>
      <c r="H39" s="55" t="s">
        <v>12</v>
      </c>
      <c r="I39" s="47">
        <f>I35+I36+I37+I38</f>
        <v>0</v>
      </c>
    </row>
    <row r="40" spans="1:9" ht="13.5" x14ac:dyDescent="0.25">
      <c r="E40" s="42"/>
      <c r="H40" s="55" t="s">
        <v>36</v>
      </c>
      <c r="I40" s="56">
        <f>I39*3</f>
        <v>0</v>
      </c>
    </row>
    <row r="41" spans="1:9" ht="15" thickBot="1" x14ac:dyDescent="0.3">
      <c r="E41" s="42"/>
      <c r="H41" s="38" t="s">
        <v>60</v>
      </c>
      <c r="I41" s="57">
        <v>81463.38</v>
      </c>
    </row>
    <row r="42" spans="1:9" ht="41.25" customHeight="1" x14ac:dyDescent="0.2"/>
  </sheetData>
  <sheetProtection algorithmName="SHA-512" hashValue="HERG9uZk+WDheJaMIDt68DE++dRfgT8AOFhlk2cNBvzyIth66k7og3w5HId3C66AEtgjzFi+Sh0KC0YtJxQc9A==" saltValue="VbRgzWnuCZg1VHERYmy0rQ==" spinCount="100000" sheet="1" selectLockedCells="1"/>
  <mergeCells count="3">
    <mergeCell ref="B2:D2"/>
    <mergeCell ref="B32:B34"/>
    <mergeCell ref="C32:C34"/>
  </mergeCells>
  <phoneticPr fontId="6" type="noConversion"/>
  <conditionalFormatting sqref="F31">
    <cfRule type="duplicateValues" dxfId="3" priority="2"/>
  </conditionalFormatting>
  <conditionalFormatting sqref="H41">
    <cfRule type="duplicateValues" dxfId="2" priority="1"/>
  </conditionalFormatting>
  <conditionalFormatting sqref="I23">
    <cfRule type="duplicateValues" dxfId="1" priority="4"/>
  </conditionalFormatting>
  <conditionalFormatting sqref="I24">
    <cfRule type="duplicateValues" dxfId="0" priority="3"/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SharedWithUsers xmlns="df2f2895-2310-4824-9eb1-9c94b49fd663">
      <UserInfo>
        <DisplayName/>
        <AccountId xsi:nil="true"/>
        <AccountType/>
      </UserInfo>
    </SharedWithUsers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5B6173-13F0-42FE-B503-D8087BE6BF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F4240B-C055-4A1C-B6AB-5E5407189669}">
  <ds:schemaRefs>
    <ds:schemaRef ds:uri="http://schemas.microsoft.com/office/2006/metadata/properties"/>
    <ds:schemaRef ds:uri="http://schemas.microsoft.com/office/infopath/2007/PartnerControls"/>
    <ds:schemaRef ds:uri="fd95ad9d-6168-4473-ba36-b085a1b48c39"/>
    <ds:schemaRef ds:uri="31d599bd-b4ec-4f90-b63f-eeb74b83c484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BEDD957A-5E13-4991-B9CC-D107410A37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mrn02683</dc:creator>
  <cp:lastModifiedBy>Cesar Hermosilla Llata</cp:lastModifiedBy>
  <cp:lastPrinted>2023-08-07T12:30:32Z</cp:lastPrinted>
  <dcterms:created xsi:type="dcterms:W3CDTF">2023-08-07T11:42:56Z</dcterms:created>
  <dcterms:modified xsi:type="dcterms:W3CDTF">2025-02-04T16:22:15Z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0x0101009C56F9FCDE7DE54BB100F5FD9B1FE0C6</vt:lpwstr>
  </property>
  <property fmtid="{D5CDD505-2E9C-101B-9397-08002B2CF9AE}" pid="3" name="Order">
    <vt:r8>1904800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