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145- SUMINISTRO NECESARIO EN LAS PRÓTESIS DE MIEMBROS SUPERIORES/"/>
    </mc:Choice>
  </mc:AlternateContent>
  <xr:revisionPtr revIDLastSave="4" documentId="8_{4C5E2A47-9CAB-49D9-8500-B58F0D4257E4}" xr6:coauthVersionLast="47" xr6:coauthVersionMax="47" xr10:uidLastSave="{6B944F34-D03C-4F18-94E1-506F047F3336}"/>
  <bookViews>
    <workbookView xWindow="-120" yWindow="-120" windowWidth="29040" windowHeight="15720" activeTab="3" xr2:uid="{B1A3A68B-939A-4387-B038-32BD38863C2D}"/>
  </bookViews>
  <sheets>
    <sheet name="LOTE 1." sheetId="15" r:id="rId1"/>
    <sheet name="LOTE 2." sheetId="16" r:id="rId2"/>
    <sheet name="LOTE 3." sheetId="17" r:id="rId3"/>
    <sheet name="LOTE 4." sheetId="18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" i="15" l="1"/>
  <c r="R10" i="15"/>
  <c r="Q9" i="15"/>
  <c r="R4" i="16"/>
  <c r="Q4" i="16"/>
  <c r="Q5" i="16"/>
  <c r="Q9" i="16" s="1"/>
  <c r="Q6" i="16"/>
  <c r="Q7" i="16"/>
  <c r="Q8" i="16"/>
  <c r="P4" i="16"/>
  <c r="P5" i="16"/>
  <c r="R5" i="16" s="1"/>
  <c r="P6" i="16"/>
  <c r="R6" i="16" s="1"/>
  <c r="P7" i="16"/>
  <c r="R7" i="16" s="1"/>
  <c r="P8" i="16"/>
  <c r="R8" i="16" s="1"/>
  <c r="Q9" i="17"/>
  <c r="Q4" i="17"/>
  <c r="Q5" i="17"/>
  <c r="Q6" i="17"/>
  <c r="Q7" i="17"/>
  <c r="Q8" i="17"/>
  <c r="P4" i="17"/>
  <c r="R4" i="17" s="1"/>
  <c r="P5" i="17"/>
  <c r="R5" i="17" s="1"/>
  <c r="P6" i="17"/>
  <c r="R6" i="17" s="1"/>
  <c r="P7" i="17"/>
  <c r="R7" i="17" s="1"/>
  <c r="P8" i="17"/>
  <c r="R8" i="17" s="1"/>
  <c r="R3" i="18"/>
  <c r="Q3" i="18"/>
  <c r="P3" i="18"/>
  <c r="R8" i="18"/>
  <c r="R17" i="18"/>
  <c r="R23" i="18"/>
  <c r="Q4" i="18"/>
  <c r="Q26" i="18" s="1"/>
  <c r="Q5" i="18"/>
  <c r="Q6" i="18"/>
  <c r="Q7" i="18"/>
  <c r="Q8" i="18"/>
  <c r="Q9" i="18"/>
  <c r="Q10" i="18"/>
  <c r="Q11" i="18"/>
  <c r="Q12" i="18"/>
  <c r="Q13" i="18"/>
  <c r="Q14" i="18"/>
  <c r="Q15" i="18"/>
  <c r="Q16" i="18"/>
  <c r="Q17" i="18"/>
  <c r="Q18" i="18"/>
  <c r="Q19" i="18"/>
  <c r="Q20" i="18"/>
  <c r="Q21" i="18"/>
  <c r="Q22" i="18"/>
  <c r="Q23" i="18"/>
  <c r="Q24" i="18"/>
  <c r="Q25" i="18"/>
  <c r="P4" i="18"/>
  <c r="R4" i="18" s="1"/>
  <c r="P5" i="18"/>
  <c r="R5" i="18" s="1"/>
  <c r="P6" i="18"/>
  <c r="R6" i="18" s="1"/>
  <c r="P7" i="18"/>
  <c r="R7" i="18" s="1"/>
  <c r="P8" i="18"/>
  <c r="P9" i="18"/>
  <c r="R9" i="18" s="1"/>
  <c r="P10" i="18"/>
  <c r="R10" i="18" s="1"/>
  <c r="P11" i="18"/>
  <c r="R11" i="18" s="1"/>
  <c r="P12" i="18"/>
  <c r="R12" i="18" s="1"/>
  <c r="P13" i="18"/>
  <c r="R13" i="18" s="1"/>
  <c r="P14" i="18"/>
  <c r="R14" i="18" s="1"/>
  <c r="P15" i="18"/>
  <c r="R15" i="18" s="1"/>
  <c r="P16" i="18"/>
  <c r="R16" i="18" s="1"/>
  <c r="P17" i="18"/>
  <c r="P18" i="18"/>
  <c r="R18" i="18" s="1"/>
  <c r="P19" i="18"/>
  <c r="R19" i="18" s="1"/>
  <c r="P20" i="18"/>
  <c r="R20" i="18" s="1"/>
  <c r="P21" i="18"/>
  <c r="R21" i="18" s="1"/>
  <c r="P22" i="18"/>
  <c r="R22" i="18" s="1"/>
  <c r="P23" i="18"/>
  <c r="P24" i="18"/>
  <c r="R24" i="18" s="1"/>
  <c r="P25" i="18"/>
  <c r="R25" i="18" s="1"/>
  <c r="Q3" i="17"/>
  <c r="P3" i="17"/>
  <c r="R3" i="17" s="1"/>
  <c r="Q3" i="16"/>
  <c r="P3" i="16"/>
  <c r="R3" i="16" s="1"/>
  <c r="R4" i="15"/>
  <c r="R5" i="15"/>
  <c r="R6" i="15"/>
  <c r="R7" i="15"/>
  <c r="R8" i="15"/>
  <c r="R3" i="15"/>
  <c r="Q4" i="15"/>
  <c r="Q5" i="15"/>
  <c r="Q6" i="15"/>
  <c r="Q7" i="15"/>
  <c r="Q8" i="15"/>
  <c r="P4" i="15"/>
  <c r="P5" i="15"/>
  <c r="P6" i="15"/>
  <c r="P7" i="15"/>
  <c r="P8" i="15"/>
  <c r="P3" i="15"/>
  <c r="R10" i="17" l="1"/>
  <c r="R10" i="16" l="1"/>
  <c r="R27" i="18"/>
  <c r="L6" i="18"/>
  <c r="H4" i="18"/>
  <c r="L4" i="18" s="1"/>
  <c r="H5" i="18"/>
  <c r="L5" i="18" s="1"/>
  <c r="H6" i="18"/>
  <c r="M6" i="18" s="1"/>
  <c r="H7" i="18"/>
  <c r="L7" i="18" s="1"/>
  <c r="H8" i="18"/>
  <c r="L8" i="18" s="1"/>
  <c r="H9" i="18"/>
  <c r="M9" i="18" s="1"/>
  <c r="H10" i="18"/>
  <c r="L10" i="18" s="1"/>
  <c r="H11" i="18"/>
  <c r="L11" i="18" s="1"/>
  <c r="H12" i="18"/>
  <c r="L12" i="18" s="1"/>
  <c r="H13" i="18"/>
  <c r="L13" i="18" s="1"/>
  <c r="H14" i="18"/>
  <c r="M14" i="18" s="1"/>
  <c r="H15" i="18"/>
  <c r="L15" i="18" s="1"/>
  <c r="H16" i="18"/>
  <c r="L16" i="18" s="1"/>
  <c r="H17" i="18"/>
  <c r="L17" i="18" s="1"/>
  <c r="H18" i="18"/>
  <c r="L18" i="18" s="1"/>
  <c r="H19" i="18"/>
  <c r="L19" i="18" s="1"/>
  <c r="H20" i="18"/>
  <c r="L20" i="18" s="1"/>
  <c r="H21" i="18"/>
  <c r="L21" i="18" s="1"/>
  <c r="H22" i="18"/>
  <c r="M22" i="18" s="1"/>
  <c r="H23" i="18"/>
  <c r="L23" i="18" s="1"/>
  <c r="H24" i="18"/>
  <c r="L24" i="18" s="1"/>
  <c r="H25" i="18"/>
  <c r="M25" i="18" s="1"/>
  <c r="H3" i="18"/>
  <c r="M3" i="18" s="1"/>
  <c r="M8" i="17"/>
  <c r="H4" i="17"/>
  <c r="L4" i="17" s="1"/>
  <c r="H5" i="17"/>
  <c r="L5" i="17" s="1"/>
  <c r="H6" i="17"/>
  <c r="L6" i="17" s="1"/>
  <c r="H7" i="17"/>
  <c r="L7" i="17" s="1"/>
  <c r="H8" i="17"/>
  <c r="L8" i="17" s="1"/>
  <c r="H3" i="17"/>
  <c r="L3" i="17" s="1"/>
  <c r="H4" i="16"/>
  <c r="M4" i="16" s="1"/>
  <c r="H5" i="16"/>
  <c r="L5" i="16" s="1"/>
  <c r="H6" i="16"/>
  <c r="L6" i="16" s="1"/>
  <c r="H7" i="16"/>
  <c r="M7" i="16" s="1"/>
  <c r="H8" i="16"/>
  <c r="M8" i="16" s="1"/>
  <c r="H3" i="16"/>
  <c r="M3" i="16" s="1"/>
  <c r="L9" i="18" l="1"/>
  <c r="L3" i="18"/>
  <c r="L25" i="18"/>
  <c r="M12" i="18"/>
  <c r="M19" i="18"/>
  <c r="M18" i="18"/>
  <c r="M10" i="18"/>
  <c r="L22" i="18"/>
  <c r="M17" i="18"/>
  <c r="M24" i="18"/>
  <c r="M8" i="18"/>
  <c r="M23" i="18"/>
  <c r="M15" i="18"/>
  <c r="M7" i="18"/>
  <c r="M20" i="18"/>
  <c r="M4" i="18"/>
  <c r="M26" i="18" s="1"/>
  <c r="M11" i="18"/>
  <c r="M16" i="18"/>
  <c r="L14" i="18"/>
  <c r="M21" i="18"/>
  <c r="M13" i="18"/>
  <c r="M5" i="18"/>
  <c r="M4" i="17"/>
  <c r="M3" i="17"/>
  <c r="M7" i="17"/>
  <c r="M6" i="17"/>
  <c r="M5" i="17"/>
  <c r="M9" i="17" s="1"/>
  <c r="L3" i="16"/>
  <c r="L8" i="16"/>
  <c r="L7" i="16"/>
  <c r="L26" i="18"/>
  <c r="L9" i="17"/>
  <c r="L4" i="16"/>
  <c r="M6" i="16"/>
  <c r="M5" i="16"/>
  <c r="M9" i="16" s="1"/>
  <c r="H4" i="15"/>
  <c r="H5" i="15"/>
  <c r="H6" i="15"/>
  <c r="H7" i="15"/>
  <c r="H8" i="15"/>
  <c r="H3" i="15"/>
  <c r="L9" i="16" l="1"/>
  <c r="L3" i="15"/>
  <c r="M3" i="15"/>
  <c r="L8" i="15"/>
  <c r="M8" i="15"/>
  <c r="L4" i="15"/>
  <c r="M4" i="15"/>
  <c r="L7" i="15"/>
  <c r="M7" i="15"/>
  <c r="L6" i="15"/>
  <c r="M6" i="15"/>
  <c r="L5" i="15"/>
  <c r="M5" i="15"/>
  <c r="L9" i="15" l="1"/>
  <c r="M9" i="15"/>
</calcChain>
</file>

<file path=xl/sharedStrings.xml><?xml version="1.0" encoding="utf-8"?>
<sst xmlns="http://schemas.openxmlformats.org/spreadsheetml/2006/main" count="380" uniqueCount="186">
  <si>
    <t>DESCRIPCIÓN ARTÍCULO SOLICITADO MM</t>
  </si>
  <si>
    <t>Referencia Fabricante</t>
  </si>
  <si>
    <t>IVA</t>
  </si>
  <si>
    <t xml:space="preserve"> CAJA
 ó
UNIDAD</t>
  </si>
  <si>
    <t>Unidad</t>
  </si>
  <si>
    <t>PALS-25120-CC</t>
  </si>
  <si>
    <t>MTLS-30100-TS</t>
  </si>
  <si>
    <t>MTNL-30100-TS</t>
  </si>
  <si>
    <t>Arandela ø Int 2,7 mm - ø Ext 5,0 mm</t>
  </si>
  <si>
    <t>WBTN-2750-T</t>
  </si>
  <si>
    <t>Aguja guía</t>
  </si>
  <si>
    <t>KWIR-STD-09152</t>
  </si>
  <si>
    <t>3180IMPL00153</t>
  </si>
  <si>
    <t>3180IMPL00154</t>
  </si>
  <si>
    <t>3180IMPL00155</t>
  </si>
  <si>
    <t>3180IMPL00156</t>
  </si>
  <si>
    <t>3180IMPL00157</t>
  </si>
  <si>
    <t>3180IMPL00158</t>
  </si>
  <si>
    <t>3180IMPL00159</t>
  </si>
  <si>
    <t>3180IMPL00160</t>
  </si>
  <si>
    <t>3180IMPL00161</t>
  </si>
  <si>
    <t>3180IMPL00162</t>
  </si>
  <si>
    <t>3180IMPL00163</t>
  </si>
  <si>
    <t>3180IMPL00164</t>
  </si>
  <si>
    <t>3180IMPL00165</t>
  </si>
  <si>
    <t>3180IMPL00166</t>
  </si>
  <si>
    <t>3180IMPL00167</t>
  </si>
  <si>
    <t>3180IMPL00168</t>
  </si>
  <si>
    <t>3180IMPL00169</t>
  </si>
  <si>
    <t>3180IMPL00170</t>
  </si>
  <si>
    <t>Vástago metacarpo sin cemento de titanio 5 tallas</t>
  </si>
  <si>
    <t>E35 M0x0</t>
  </si>
  <si>
    <t>Copa trapecio roscada sin cemento talla M y L</t>
  </si>
  <si>
    <t>E35 T0X0</t>
  </si>
  <si>
    <t>Copa trapecio cementada talla M y L con inserto Vitamina E.</t>
  </si>
  <si>
    <t>E35 T1X0</t>
  </si>
  <si>
    <t>Inserto Vitamina E para talla copa M y L</t>
  </si>
  <si>
    <t>E35 IOX0</t>
  </si>
  <si>
    <t>Cabeza metacarpiana cuello recto de diámetro 5mm y L 6mm - 8mm</t>
  </si>
  <si>
    <t>E35 H00X</t>
  </si>
  <si>
    <t>Cabeza metacarpiana cuello desplazado de diámetro 5mm y L 6mm - 8mm y 15º</t>
  </si>
  <si>
    <t>E35 H15X</t>
  </si>
  <si>
    <t>Vástago metacarpiano tallas 7-8-9-10</t>
  </si>
  <si>
    <t>M100 0010-17-18-19</t>
  </si>
  <si>
    <t>Cuello decalado tallas M-L-XL</t>
  </si>
  <si>
    <t>M100 3180-81-82</t>
  </si>
  <si>
    <t>Cúpula trapecio doble movilidad tallas 8-9-10</t>
  </si>
  <si>
    <t>M100 3008-09-10</t>
  </si>
  <si>
    <t>M100 0610-0611-0612-0613</t>
  </si>
  <si>
    <t>Cúpula trapecio tallas 9-10</t>
  </si>
  <si>
    <t>M100 1009-1010</t>
  </si>
  <si>
    <t>MIIHC01X</t>
  </si>
  <si>
    <t>CTO109</t>
  </si>
  <si>
    <t>KWIR-ATO1000</t>
  </si>
  <si>
    <t>Vástago Metacarpiano 6 tallas, talla XS y de la 0 al 4</t>
  </si>
  <si>
    <t>STOXS/ ST0X</t>
  </si>
  <si>
    <t>NTO0X</t>
  </si>
  <si>
    <t>Cuello recto tallas 6, 8 y 10</t>
  </si>
  <si>
    <t>NTO15X</t>
  </si>
  <si>
    <t>Cuello angulado tallas 6, 8 y 10</t>
  </si>
  <si>
    <t>CTOXX</t>
  </si>
  <si>
    <t>Cotilos cuello esférico 9mm y 10mm</t>
  </si>
  <si>
    <t>Cotilos cuello conico 9mm y 10mm</t>
  </si>
  <si>
    <t xml:space="preserve">Aguja </t>
  </si>
  <si>
    <t>APL-PUP-3HR</t>
  </si>
  <si>
    <t>Placa Olecranon con guías de fresado, izquierdas y derechas</t>
  </si>
  <si>
    <t>PRT-CRD-RT</t>
  </si>
  <si>
    <t>Placa Coronoides con guías de fresado, izquierdas y derechas</t>
  </si>
  <si>
    <t>PRT-RHP-LT</t>
  </si>
  <si>
    <t>Placa cabeza de radio con guías de fresado, izquierdas y derechas</t>
  </si>
  <si>
    <t>DHPF-LDR-3HL</t>
  </si>
  <si>
    <t>Placa medial - Lateral, helicoidal, posterolateral, capitelar, izquierdas y derechas</t>
  </si>
  <si>
    <t>HCLP-27160-TS</t>
  </si>
  <si>
    <t>TPNL-27100-TS</t>
  </si>
  <si>
    <t>TPFL-23160-TS</t>
  </si>
  <si>
    <t>FFC-35180-TS</t>
  </si>
  <si>
    <t>FFL-35180-TS</t>
  </si>
  <si>
    <t>TCS-M-40</t>
  </si>
  <si>
    <t>Tornillo troclea Free Fix, compresión TiBeam macho/hembra y tapón de bloqueo</t>
  </si>
  <si>
    <t>KWIR-DES-15127</t>
  </si>
  <si>
    <t>Aguja Guía</t>
  </si>
  <si>
    <t>IJS-ELB-BPA</t>
  </si>
  <si>
    <t>Placa fijador interno de codo con bloqueo distal y proximal</t>
  </si>
  <si>
    <t>PANL-35400-IJS</t>
  </si>
  <si>
    <t>IJS-EAP-25300</t>
  </si>
  <si>
    <t>KWIR-STD-15127</t>
  </si>
  <si>
    <t>ALN-RHI-180</t>
  </si>
  <si>
    <t>Cabeza prótesis cabeza de radio anatómica dcha/izda, medidas 18 a 28mm</t>
  </si>
  <si>
    <t>ALN-RST-0804</t>
  </si>
  <si>
    <t>Vástago cabeza radio con cuellos incorporados +0,+2, +4, +6 y +8</t>
  </si>
  <si>
    <t>HCS-35016</t>
  </si>
  <si>
    <t>Agujas guía</t>
  </si>
  <si>
    <t>3180IMPL00171</t>
  </si>
  <si>
    <t>3180IMPL00172</t>
  </si>
  <si>
    <t>3180IMPL00173</t>
  </si>
  <si>
    <t>3180IMPL00174</t>
  </si>
  <si>
    <t>3180IMPL00175</t>
  </si>
  <si>
    <t>3180IMPL00176</t>
  </si>
  <si>
    <t>3180IMPL00177</t>
  </si>
  <si>
    <t>3180IMPL00178</t>
  </si>
  <si>
    <t>3180IMPL00179</t>
  </si>
  <si>
    <t>3180IMPL00180</t>
  </si>
  <si>
    <t>3180IMPL00181</t>
  </si>
  <si>
    <t>3180IMPL00182</t>
  </si>
  <si>
    <t>3180IMPL00183</t>
  </si>
  <si>
    <t>3180IMPL00184</t>
  </si>
  <si>
    <t>3180IMPL00185</t>
  </si>
  <si>
    <t>3180IMPL00186</t>
  </si>
  <si>
    <t>3180IMPL00187</t>
  </si>
  <si>
    <t>3180IMPL00188</t>
  </si>
  <si>
    <t>3180IMPL00189</t>
  </si>
  <si>
    <t>3180IMPL00190</t>
  </si>
  <si>
    <t>3180IMPL00191</t>
  </si>
  <si>
    <t>3180IMPL00192</t>
  </si>
  <si>
    <t>3180IMPL00193</t>
  </si>
  <si>
    <t>Cuello decalado tallas M-L-XL-XXL</t>
  </si>
  <si>
    <t>Prótesis ETT tallas 14/10 y 16/10</t>
  </si>
  <si>
    <t>LOTE 1.  PRÓTESIS TRAPECIO METACARPIANA ROSCADA O CEMENTADA</t>
  </si>
  <si>
    <t>LOTE 2.  PRÓTESIS TRAPECIO METACARPIANA Y PRÓTESIS ESCAFO-TRAPECIO- TRAPEZOIDEA</t>
  </si>
  <si>
    <t>LOTE 3.  PRÓTESIS TRAPECIO METACARPIANA ANTIALERGÉNICA</t>
  </si>
  <si>
    <t>LOTE 4.  MATERIAL DE OSTEOSÍNTESIS Y PRÓTESIS DE CODO</t>
  </si>
  <si>
    <t>Tornillo bloqueo distal poliaxial ø  2,5/3,0 mm, longitud de 10 a 70 mm</t>
  </si>
  <si>
    <t>Tornillo bloqueo ø 2,7/3,0/3,5 mm, longitud de 6 a 70 mm</t>
  </si>
  <si>
    <t>Tornillo compresión ø 2,7/3,0/3,5 mm, longitud de 6 a 70 mm</t>
  </si>
  <si>
    <t>Tornillo alta compresión ø 2,7 mm, longitud de 10 a 32 mm</t>
  </si>
  <si>
    <t>Tornillo cortical distal ø 2,7 mm, longitud de 10 a 40 mm</t>
  </si>
  <si>
    <t>Tornillo bloqueo distal ø 2,3 mm, longitud de 10 a 40 mm</t>
  </si>
  <si>
    <t>Tornillo FreeFix ø 3,5/4,5 mm, longitud de 8 a 44 mm</t>
  </si>
  <si>
    <t>Tornillo FreeFix bloqueo ø 3,5/4,5 mm, longitud de 8 a 44 mm</t>
  </si>
  <si>
    <t>Tornillo cortical poliaxial ø 3,5 mm, longitud de 8 a 44 mm</t>
  </si>
  <si>
    <t>Tornillo/perno para cóndilo humeral ø 2,5 mm, longitud de 30 a 70 mm</t>
  </si>
  <si>
    <t>Tornillo compresión sin cabeza con rosca truncada  ø 2,5 - 3,5 mm, , longitud de 10 a 45 mm</t>
  </si>
  <si>
    <t>Cantidad estimada para 1 año</t>
  </si>
  <si>
    <t>Cantidad estimada para 3 años</t>
  </si>
  <si>
    <t xml:space="preserve"> Precio Unitario MAXIMO</t>
  </si>
  <si>
    <t xml:space="preserve">Precio unitario con IVA MAXIMO </t>
  </si>
  <si>
    <t>PBL 3 AÑOS</t>
  </si>
  <si>
    <t>PBL 3 años</t>
  </si>
  <si>
    <t xml:space="preserve">PBL 3 años con IVA </t>
  </si>
  <si>
    <t>Precio unitario MAXIMO  con IVA</t>
  </si>
  <si>
    <t xml:space="preserve">PBL 3 años </t>
  </si>
  <si>
    <t>Cantidad estimada 1 año</t>
  </si>
  <si>
    <t>Cantidad estimada 3 años</t>
  </si>
  <si>
    <t xml:space="preserve"> Precio Unitario Máximo</t>
  </si>
  <si>
    <t xml:space="preserve">Cantidad estimada 1 año </t>
  </si>
  <si>
    <t xml:space="preserve">Precio MAXIMO unitario con IVA </t>
  </si>
  <si>
    <t>Precio unitario maximo con IVA</t>
  </si>
  <si>
    <t xml:space="preserve">PBL 3 AÑOS CON IVA </t>
  </si>
  <si>
    <t>PRECIO UNITARIO OFERTADO SIN IVA</t>
  </si>
  <si>
    <t>PRECIO UNITARIO OFERTADO CON IVA</t>
  </si>
  <si>
    <t>OFERTA TOTAL 3 AÑOS SIN IVA</t>
  </si>
  <si>
    <t>OFERTA TOTAL 3 AÑOS CON IVA</t>
  </si>
  <si>
    <t>REFERENCIA FABRICANTE OFERTADO</t>
  </si>
  <si>
    <t xml:space="preserve"> </t>
  </si>
  <si>
    <t>FAMILIA PIXEL</t>
  </si>
  <si>
    <t>SUBFAMILIA PIXEL</t>
  </si>
  <si>
    <t>NOMBRE</t>
  </si>
  <si>
    <t>MATERIAL MUTUA MONTAÑESA</t>
  </si>
  <si>
    <t>Material Sanitario de Consumo</t>
  </si>
  <si>
    <t>Prótesis e implantes.</t>
  </si>
  <si>
    <t>Vástago metacarpo sin cemento de titanio</t>
  </si>
  <si>
    <t xml:space="preserve">Copa trapecio roscada sin cemento talla </t>
  </si>
  <si>
    <t xml:space="preserve">Copa trapecio cementada talla M y L con </t>
  </si>
  <si>
    <t>Cabeza metacarpiana cuello recto de diám</t>
  </si>
  <si>
    <t>Cabeza metacarpiana cuello desplazado de</t>
  </si>
  <si>
    <t>Cúpula trapecio doble movilidad tallas 8</t>
  </si>
  <si>
    <t xml:space="preserve">Vástago Metacarpiano 6 tallas, talla XS </t>
  </si>
  <si>
    <t>Placa Olecranon con guías de fresado, iz</t>
  </si>
  <si>
    <t>Placa Coronoides con guías de fresado, i</t>
  </si>
  <si>
    <t>Placa cabeza de radio con guías de fresa</t>
  </si>
  <si>
    <t>Placa medial - Lateral, helicoidal, post</t>
  </si>
  <si>
    <t>Tornillo bloqueo distal poliaxial ø 2,5/</t>
  </si>
  <si>
    <t>Tornillo bloqueo ø 2,7/3,0/3,5 mm</t>
  </si>
  <si>
    <t>Tornillo compresión ø 2,7/3,0/3,5 mm</t>
  </si>
  <si>
    <t>Tornillo alta compresión ø 2,7 mm</t>
  </si>
  <si>
    <t>Tornillo cortical distal ø 2,7 mm</t>
  </si>
  <si>
    <t>Tornillo bloqueo distal ø 2,3 mm</t>
  </si>
  <si>
    <t>Tornillo cortical ø 3,5/4,5 mm</t>
  </si>
  <si>
    <t>Tornillo bloqueo ø 3,5/4,5 mm</t>
  </si>
  <si>
    <t>Tornillo troclea Free Fix, compresión Ti</t>
  </si>
  <si>
    <t>Placa fijador interno de codo con bloque</t>
  </si>
  <si>
    <t>Tornillo cortical poliaxial ø 3,5 mm</t>
  </si>
  <si>
    <t>Tornillo/perno para cóndilo humeral ø 2,</t>
  </si>
  <si>
    <t>Cabeza prótesis cabeza de radio anatómic</t>
  </si>
  <si>
    <t>Vástago cabeza radio con cuellos incorpo</t>
  </si>
  <si>
    <t>Tornillo compresión sin cabeza con rosca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</si>
</sst>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0"/>
      <name val="Arial"/>
      <family val="2"/>
    </font>
    <font>
      <b/>
      <sz val="11"/>
      <color indexed="8"/>
      <name val="Ubuntu"/>
      <family val="2"/>
    </font>
    <font>
      <sz val="11"/>
      <color theme="1"/>
      <name val="Aptos Narrow"/>
      <family val="2"/>
      <scheme val="minor"/>
    </font>
    <font>
      <b/>
      <sz val="11"/>
      <name val="Ubuntu"/>
      <family val="2"/>
    </font>
    <font>
      <b/>
      <sz val="11"/>
      <color theme="1"/>
      <name val="Ubuntu"/>
      <family val="2"/>
    </font>
    <font>
      <sz val="11"/>
      <color theme="1"/>
      <name val="Ubuntu"/>
      <family val="2"/>
    </font>
    <font>
      <sz val="11"/>
      <color rgb="FF000000"/>
      <name val="Ubuntu"/>
      <family val="2"/>
    </font>
    <font>
      <sz val="10"/>
      <color rgb="FF000000"/>
      <name val="Times New Roman"/>
      <family val="1"/>
    </font>
    <font>
      <sz val="11"/>
      <color theme="1"/>
      <name val="Arial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9">
    <xf numFmtId="0" fontId="0" fillId="0" borderId="0"/>
    <xf numFmtId="0" fontId="2" fillId="0" borderId="0"/>
    <xf numFmtId="0" fontId="4" fillId="0" borderId="0"/>
    <xf numFmtId="0" fontId="1" fillId="0" borderId="0"/>
    <xf numFmtId="9" fontId="1" fillId="0" borderId="0" applyFont="0" applyFill="0" applyBorder="0" applyAlignment="0" applyProtection="0"/>
    <xf numFmtId="0" fontId="9" fillId="0" borderId="0"/>
    <xf numFmtId="0" fontId="1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1" fontId="6" fillId="3" borderId="1" xfId="3" applyNumberFormat="1" applyFont="1" applyFill="1" applyBorder="1" applyAlignment="1">
      <alignment horizontal="center" vertical="center" wrapText="1"/>
    </xf>
    <xf numFmtId="9" fontId="6" fillId="3" borderId="1" xfId="4" applyFont="1" applyFill="1" applyBorder="1" applyAlignment="1">
      <alignment horizontal="center" vertical="center" wrapText="1"/>
    </xf>
    <xf numFmtId="4" fontId="6" fillId="4" borderId="1" xfId="3" applyNumberFormat="1" applyFont="1" applyFill="1" applyBorder="1" applyAlignment="1">
      <alignment horizontal="center" vertical="center" wrapText="1"/>
    </xf>
    <xf numFmtId="4" fontId="6" fillId="5" borderId="1" xfId="3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0" fontId="8" fillId="0" borderId="1" xfId="0" applyFont="1" applyBorder="1" applyAlignment="1">
      <alignment vertical="center" wrapText="1"/>
    </xf>
    <xf numFmtId="4" fontId="0" fillId="0" borderId="0" xfId="0" applyNumberFormat="1"/>
    <xf numFmtId="0" fontId="7" fillId="0" borderId="1" xfId="0" applyFont="1" applyBorder="1" applyAlignment="1">
      <alignment wrapText="1"/>
    </xf>
    <xf numFmtId="0" fontId="0" fillId="0" borderId="0" xfId="0" applyAlignment="1">
      <alignment wrapText="1"/>
    </xf>
    <xf numFmtId="2" fontId="6" fillId="3" borderId="1" xfId="3" applyNumberFormat="1" applyFont="1" applyFill="1" applyBorder="1" applyAlignment="1">
      <alignment horizontal="center" vertical="center" wrapText="1"/>
    </xf>
    <xf numFmtId="4" fontId="7" fillId="6" borderId="1" xfId="0" applyNumberFormat="1" applyFont="1" applyFill="1" applyBorder="1"/>
    <xf numFmtId="0" fontId="7" fillId="0" borderId="0" xfId="0" applyFont="1"/>
    <xf numFmtId="0" fontId="7" fillId="0" borderId="0" xfId="0" applyFont="1" applyAlignment="1">
      <alignment wrapText="1"/>
    </xf>
    <xf numFmtId="4" fontId="7" fillId="0" borderId="0" xfId="0" applyNumberFormat="1" applyFont="1"/>
    <xf numFmtId="2" fontId="7" fillId="0" borderId="0" xfId="0" applyNumberFormat="1" applyFont="1"/>
    <xf numFmtId="2" fontId="0" fillId="0" borderId="0" xfId="0" applyNumberFormat="1"/>
    <xf numFmtId="0" fontId="6" fillId="7" borderId="1" xfId="0" applyFont="1" applyFill="1" applyBorder="1" applyAlignment="1">
      <alignment wrapText="1"/>
    </xf>
    <xf numFmtId="0" fontId="6" fillId="7" borderId="1" xfId="0" applyFont="1" applyFill="1" applyBorder="1" applyAlignment="1">
      <alignment vertical="center" wrapText="1"/>
    </xf>
    <xf numFmtId="0" fontId="11" fillId="0" borderId="0" xfId="6"/>
    <xf numFmtId="0" fontId="7" fillId="8" borderId="1" xfId="0" applyFont="1" applyFill="1" applyBorder="1" applyAlignment="1">
      <alignment wrapText="1"/>
    </xf>
    <xf numFmtId="0" fontId="7" fillId="8" borderId="1" xfId="0" applyFont="1" applyFill="1" applyBorder="1"/>
    <xf numFmtId="0" fontId="10" fillId="8" borderId="1" xfId="0" applyFont="1" applyFill="1" applyBorder="1" applyAlignment="1">
      <alignment horizontal="left" vertical="center" wrapText="1"/>
    </xf>
    <xf numFmtId="0" fontId="10" fillId="8" borderId="1" xfId="0" applyFont="1" applyFill="1" applyBorder="1" applyAlignment="1">
      <alignment horizontal="right" vertical="center" wrapText="1"/>
    </xf>
    <xf numFmtId="0" fontId="0" fillId="8" borderId="0" xfId="0" applyFill="1"/>
    <xf numFmtId="0" fontId="10" fillId="8" borderId="1" xfId="0" applyFont="1" applyFill="1" applyBorder="1" applyAlignment="1">
      <alignment horizontal="left" vertical="center" wrapText="1" indent="2"/>
    </xf>
    <xf numFmtId="0" fontId="0" fillId="8" borderId="0" xfId="0" applyFill="1" applyAlignment="1">
      <alignment wrapText="1"/>
    </xf>
    <xf numFmtId="4" fontId="0" fillId="8" borderId="0" xfId="0" applyNumberFormat="1" applyFill="1"/>
    <xf numFmtId="0" fontId="7" fillId="0" borderId="1" xfId="0" applyFont="1" applyBorder="1" applyProtection="1">
      <protection locked="0"/>
    </xf>
    <xf numFmtId="0" fontId="0" fillId="0" borderId="0" xfId="0" applyProtection="1">
      <protection locked="0"/>
    </xf>
    <xf numFmtId="0" fontId="7" fillId="8" borderId="1" xfId="0" applyFont="1" applyFill="1" applyBorder="1" applyProtection="1">
      <protection locked="0"/>
    </xf>
    <xf numFmtId="0" fontId="0" fillId="8" borderId="0" xfId="0" applyFill="1" applyProtection="1">
      <protection locked="0"/>
    </xf>
    <xf numFmtId="49" fontId="3" fillId="2" borderId="2" xfId="1" applyNumberFormat="1" applyFont="1" applyFill="1" applyBorder="1" applyAlignment="1">
      <alignment horizontal="center" vertical="center" wrapText="1"/>
    </xf>
    <xf numFmtId="49" fontId="3" fillId="2" borderId="3" xfId="1" applyNumberFormat="1" applyFont="1" applyFill="1" applyBorder="1" applyAlignment="1">
      <alignment horizontal="center" vertical="center" wrapText="1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2" borderId="4" xfId="1" applyNumberFormat="1" applyFont="1" applyFill="1" applyBorder="1" applyAlignment="1">
      <alignment horizontal="center" vertical="center" wrapText="1"/>
    </xf>
    <xf numFmtId="9" fontId="7" fillId="0" borderId="1" xfId="8" applyFont="1" applyBorder="1"/>
    <xf numFmtId="44" fontId="7" fillId="0" borderId="1" xfId="7" applyFont="1" applyBorder="1"/>
    <xf numFmtId="44" fontId="7" fillId="6" borderId="1" xfId="7" applyFont="1" applyFill="1" applyBorder="1"/>
    <xf numFmtId="44" fontId="7" fillId="0" borderId="1" xfId="7" applyFont="1" applyBorder="1" applyProtection="1">
      <protection locked="0"/>
    </xf>
    <xf numFmtId="44" fontId="7" fillId="0" borderId="0" xfId="7" applyFont="1"/>
    <xf numFmtId="44" fontId="7" fillId="8" borderId="1" xfId="7" applyFont="1" applyFill="1" applyBorder="1" applyProtection="1">
      <protection locked="0"/>
    </xf>
    <xf numFmtId="44" fontId="7" fillId="8" borderId="1" xfId="7" applyFont="1" applyFill="1" applyBorder="1"/>
    <xf numFmtId="9" fontId="7" fillId="8" borderId="1" xfId="8" applyFont="1" applyFill="1" applyBorder="1"/>
  </cellXfs>
  <cellStyles count="9">
    <cellStyle name="Moneda" xfId="7" builtinId="4"/>
    <cellStyle name="Normal" xfId="0" builtinId="0"/>
    <cellStyle name="Normal 2" xfId="2" xr:uid="{14C19E90-EA90-4A58-9337-460510C97F4E}"/>
    <cellStyle name="Normal 3" xfId="5" xr:uid="{3A4218FC-4ED6-454B-892A-318B38CCE8B0}"/>
    <cellStyle name="Normal 5" xfId="3" xr:uid="{806F7C1F-F97B-491F-8949-99982D605190}"/>
    <cellStyle name="Normal 7" xfId="6" xr:uid="{CFE51D13-AC2C-4102-A99A-27B24E39B02D}"/>
    <cellStyle name="Normal_Hoja1" xfId="1" xr:uid="{2E693D3F-8C32-49F2-9758-5074C9FC7E6E}"/>
    <cellStyle name="Porcentaje" xfId="8" builtinId="5"/>
    <cellStyle name="Porcentaje 2" xfId="4" xr:uid="{EE8237DC-B32F-4874-B271-F965B29BC1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CA3B2-122E-4CFE-AB95-5C455215604C}">
  <dimension ref="A1:S18"/>
  <sheetViews>
    <sheetView zoomScale="80" zoomScaleNormal="80" workbookViewId="0">
      <selection activeCell="S3" sqref="S3"/>
    </sheetView>
  </sheetViews>
  <sheetFormatPr baseColWidth="10" defaultColWidth="10.8984375" defaultRowHeight="15.75" x14ac:dyDescent="0.25"/>
  <cols>
    <col min="1" max="2" width="10.8984375" style="15"/>
    <col min="3" max="3" width="27.59765625" style="15" customWidth="1"/>
    <col min="4" max="4" width="12.796875" style="15" bestFit="1" customWidth="1"/>
    <col min="5" max="5" width="29.8984375" style="16" customWidth="1"/>
    <col min="6" max="6" width="9.8984375" style="15" bestFit="1" customWidth="1"/>
    <col min="7" max="7" width="8.296875" style="15" bestFit="1" customWidth="1"/>
    <col min="8" max="8" width="8.296875" style="15" customWidth="1"/>
    <col min="9" max="9" width="11.19921875" style="18" customWidth="1"/>
    <col min="10" max="10" width="7.296875" style="15" customWidth="1"/>
    <col min="11" max="11" width="11.796875" style="15" customWidth="1"/>
    <col min="12" max="13" width="10.19921875" style="17" bestFit="1" customWidth="1"/>
    <col min="14" max="14" width="7.69921875" style="15" bestFit="1" customWidth="1"/>
    <col min="15" max="16384" width="10.8984375" style="15"/>
  </cols>
  <sheetData>
    <row r="1" spans="1:19" ht="57" customHeight="1" x14ac:dyDescent="0.25">
      <c r="A1" s="35" t="s">
        <v>117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6"/>
      <c r="O1"/>
      <c r="P1"/>
      <c r="Q1"/>
      <c r="R1"/>
      <c r="S1"/>
    </row>
    <row r="2" spans="1:19" ht="66" x14ac:dyDescent="0.3">
      <c r="A2" s="2" t="s">
        <v>154</v>
      </c>
      <c r="B2" s="2" t="s">
        <v>155</v>
      </c>
      <c r="C2" s="2" t="s">
        <v>156</v>
      </c>
      <c r="D2" s="2" t="s">
        <v>157</v>
      </c>
      <c r="E2" s="1" t="s">
        <v>0</v>
      </c>
      <c r="F2" s="3" t="s">
        <v>1</v>
      </c>
      <c r="G2" s="4" t="s">
        <v>132</v>
      </c>
      <c r="H2" s="4" t="s">
        <v>133</v>
      </c>
      <c r="I2" s="13" t="s">
        <v>134</v>
      </c>
      <c r="J2" s="5" t="s">
        <v>2</v>
      </c>
      <c r="K2" s="13" t="s">
        <v>135</v>
      </c>
      <c r="L2" s="6" t="s">
        <v>137</v>
      </c>
      <c r="M2" s="6" t="s">
        <v>138</v>
      </c>
      <c r="N2" s="7" t="s">
        <v>3</v>
      </c>
      <c r="O2" s="21" t="s">
        <v>148</v>
      </c>
      <c r="P2" s="21" t="s">
        <v>149</v>
      </c>
      <c r="Q2" s="20" t="s">
        <v>150</v>
      </c>
      <c r="R2" s="20" t="s">
        <v>151</v>
      </c>
      <c r="S2" s="20" t="s">
        <v>152</v>
      </c>
    </row>
    <row r="3" spans="1:19" ht="47.25" x14ac:dyDescent="0.25">
      <c r="A3" s="11" t="s">
        <v>158</v>
      </c>
      <c r="B3" s="11" t="s">
        <v>159</v>
      </c>
      <c r="C3" s="11" t="s">
        <v>160</v>
      </c>
      <c r="D3" s="8" t="s">
        <v>12</v>
      </c>
      <c r="E3" s="9" t="s">
        <v>30</v>
      </c>
      <c r="F3" s="8" t="s">
        <v>31</v>
      </c>
      <c r="G3" s="8">
        <v>15</v>
      </c>
      <c r="H3" s="8">
        <f>+G3*3</f>
        <v>45</v>
      </c>
      <c r="I3" s="40">
        <v>653</v>
      </c>
      <c r="J3" s="39">
        <v>0.1</v>
      </c>
      <c r="K3" s="40">
        <v>718.3</v>
      </c>
      <c r="L3" s="40">
        <f>+H3*I3</f>
        <v>29385</v>
      </c>
      <c r="M3" s="40">
        <f>+K3*H3</f>
        <v>32323.499999999996</v>
      </c>
      <c r="N3" s="8" t="s">
        <v>4</v>
      </c>
      <c r="O3" s="42"/>
      <c r="P3" s="40">
        <f>O3+(O3*J3)</f>
        <v>0</v>
      </c>
      <c r="Q3" s="40">
        <f>O3*H3</f>
        <v>0</v>
      </c>
      <c r="R3" s="40">
        <f>P3*H3</f>
        <v>0</v>
      </c>
      <c r="S3" s="31"/>
    </row>
    <row r="4" spans="1:19" ht="47.25" x14ac:dyDescent="0.25">
      <c r="A4" s="11" t="s">
        <v>158</v>
      </c>
      <c r="B4" s="11" t="s">
        <v>159</v>
      </c>
      <c r="C4" s="11" t="s">
        <v>161</v>
      </c>
      <c r="D4" s="8" t="s">
        <v>13</v>
      </c>
      <c r="E4" s="11" t="s">
        <v>32</v>
      </c>
      <c r="F4" s="8" t="s">
        <v>33</v>
      </c>
      <c r="G4" s="8">
        <v>8</v>
      </c>
      <c r="H4" s="8">
        <f t="shared" ref="H4:H8" si="0">+G4*3</f>
        <v>24</v>
      </c>
      <c r="I4" s="40">
        <v>326</v>
      </c>
      <c r="J4" s="39">
        <v>0.1</v>
      </c>
      <c r="K4" s="40">
        <v>358.6</v>
      </c>
      <c r="L4" s="40">
        <f t="shared" ref="L4:L8" si="1">+H4*I4</f>
        <v>7824</v>
      </c>
      <c r="M4" s="40">
        <f t="shared" ref="M4:M8" si="2">+K4*H4</f>
        <v>8606.4000000000015</v>
      </c>
      <c r="N4" s="8" t="s">
        <v>4</v>
      </c>
      <c r="O4" s="42"/>
      <c r="P4" s="40">
        <f t="shared" ref="P4:P8" si="3">O4+(O4*J4)</f>
        <v>0</v>
      </c>
      <c r="Q4" s="40">
        <f t="shared" ref="Q4:Q8" si="4">O4*H4</f>
        <v>0</v>
      </c>
      <c r="R4" s="40">
        <f t="shared" ref="R4:R8" si="5">P4*H4</f>
        <v>0</v>
      </c>
      <c r="S4" s="31"/>
    </row>
    <row r="5" spans="1:19" ht="47.25" x14ac:dyDescent="0.25">
      <c r="A5" s="11" t="s">
        <v>158</v>
      </c>
      <c r="B5" s="11" t="s">
        <v>159</v>
      </c>
      <c r="C5" s="11" t="s">
        <v>162</v>
      </c>
      <c r="D5" s="8" t="s">
        <v>14</v>
      </c>
      <c r="E5" s="11" t="s">
        <v>34</v>
      </c>
      <c r="F5" s="8" t="s">
        <v>35</v>
      </c>
      <c r="G5" s="8">
        <v>7</v>
      </c>
      <c r="H5" s="8">
        <f t="shared" si="0"/>
        <v>21</v>
      </c>
      <c r="I5" s="40">
        <v>326</v>
      </c>
      <c r="J5" s="39">
        <v>0.1</v>
      </c>
      <c r="K5" s="40">
        <v>358.6</v>
      </c>
      <c r="L5" s="40">
        <f t="shared" si="1"/>
        <v>6846</v>
      </c>
      <c r="M5" s="40">
        <f t="shared" si="2"/>
        <v>7530.6</v>
      </c>
      <c r="N5" s="8" t="s">
        <v>4</v>
      </c>
      <c r="O5" s="42"/>
      <c r="P5" s="40">
        <f t="shared" si="3"/>
        <v>0</v>
      </c>
      <c r="Q5" s="40">
        <f t="shared" si="4"/>
        <v>0</v>
      </c>
      <c r="R5" s="40">
        <f t="shared" si="5"/>
        <v>0</v>
      </c>
      <c r="S5" s="31"/>
    </row>
    <row r="6" spans="1:19" ht="33" customHeight="1" x14ac:dyDescent="0.25">
      <c r="A6" s="11" t="s">
        <v>158</v>
      </c>
      <c r="B6" s="11" t="s">
        <v>159</v>
      </c>
      <c r="C6" s="11" t="s">
        <v>36</v>
      </c>
      <c r="D6" s="8" t="s">
        <v>15</v>
      </c>
      <c r="E6" s="11" t="s">
        <v>36</v>
      </c>
      <c r="F6" s="8" t="s">
        <v>37</v>
      </c>
      <c r="G6" s="8">
        <v>7</v>
      </c>
      <c r="H6" s="8">
        <f t="shared" si="0"/>
        <v>21</v>
      </c>
      <c r="I6" s="40">
        <v>174</v>
      </c>
      <c r="J6" s="39">
        <v>0.1</v>
      </c>
      <c r="K6" s="40">
        <v>191.4</v>
      </c>
      <c r="L6" s="40">
        <f t="shared" si="1"/>
        <v>3654</v>
      </c>
      <c r="M6" s="40">
        <f t="shared" si="2"/>
        <v>4019.4</v>
      </c>
      <c r="N6" s="8" t="s">
        <v>4</v>
      </c>
      <c r="O6" s="42"/>
      <c r="P6" s="40">
        <f t="shared" si="3"/>
        <v>0</v>
      </c>
      <c r="Q6" s="40">
        <f t="shared" si="4"/>
        <v>0</v>
      </c>
      <c r="R6" s="40">
        <f t="shared" si="5"/>
        <v>0</v>
      </c>
      <c r="S6" s="31"/>
    </row>
    <row r="7" spans="1:19" ht="47.25" x14ac:dyDescent="0.25">
      <c r="A7" s="11" t="s">
        <v>158</v>
      </c>
      <c r="B7" s="11" t="s">
        <v>159</v>
      </c>
      <c r="C7" s="11" t="s">
        <v>163</v>
      </c>
      <c r="D7" s="8" t="s">
        <v>16</v>
      </c>
      <c r="E7" s="11" t="s">
        <v>38</v>
      </c>
      <c r="F7" s="8" t="s">
        <v>39</v>
      </c>
      <c r="G7" s="8">
        <v>8</v>
      </c>
      <c r="H7" s="8">
        <f t="shared" si="0"/>
        <v>24</v>
      </c>
      <c r="I7" s="40">
        <v>265</v>
      </c>
      <c r="J7" s="39">
        <v>0.1</v>
      </c>
      <c r="K7" s="40">
        <v>291.5</v>
      </c>
      <c r="L7" s="40">
        <f t="shared" si="1"/>
        <v>6360</v>
      </c>
      <c r="M7" s="40">
        <f t="shared" si="2"/>
        <v>6996</v>
      </c>
      <c r="N7" s="8" t="s">
        <v>4</v>
      </c>
      <c r="O7" s="42"/>
      <c r="P7" s="40">
        <f t="shared" si="3"/>
        <v>0</v>
      </c>
      <c r="Q7" s="40">
        <f t="shared" si="4"/>
        <v>0</v>
      </c>
      <c r="R7" s="40">
        <f t="shared" si="5"/>
        <v>0</v>
      </c>
      <c r="S7" s="31"/>
    </row>
    <row r="8" spans="1:19" ht="47.25" x14ac:dyDescent="0.25">
      <c r="A8" s="11" t="s">
        <v>158</v>
      </c>
      <c r="B8" s="11" t="s">
        <v>159</v>
      </c>
      <c r="C8" s="11" t="s">
        <v>164</v>
      </c>
      <c r="D8" s="8" t="s">
        <v>17</v>
      </c>
      <c r="E8" s="11" t="s">
        <v>40</v>
      </c>
      <c r="F8" s="8" t="s">
        <v>41</v>
      </c>
      <c r="G8" s="8">
        <v>7</v>
      </c>
      <c r="H8" s="8">
        <f t="shared" si="0"/>
        <v>21</v>
      </c>
      <c r="I8" s="40">
        <v>265</v>
      </c>
      <c r="J8" s="39">
        <v>0.1</v>
      </c>
      <c r="K8" s="40">
        <v>291.5</v>
      </c>
      <c r="L8" s="40">
        <f t="shared" si="1"/>
        <v>5565</v>
      </c>
      <c r="M8" s="40">
        <f t="shared" si="2"/>
        <v>6121.5</v>
      </c>
      <c r="N8" s="8" t="s">
        <v>4</v>
      </c>
      <c r="O8" s="42"/>
      <c r="P8" s="40">
        <f t="shared" si="3"/>
        <v>0</v>
      </c>
      <c r="Q8" s="40">
        <f t="shared" si="4"/>
        <v>0</v>
      </c>
      <c r="R8" s="40">
        <f t="shared" si="5"/>
        <v>0</v>
      </c>
      <c r="S8" s="31"/>
    </row>
    <row r="9" spans="1:19" ht="66" x14ac:dyDescent="0.25">
      <c r="C9" s="22"/>
      <c r="K9" s="14" t="s">
        <v>136</v>
      </c>
      <c r="L9" s="41">
        <f>SUM(L3:L8)</f>
        <v>59634</v>
      </c>
      <c r="M9" s="41">
        <f>SUM(M3:M8)</f>
        <v>65597.399999999994</v>
      </c>
      <c r="P9" s="21" t="s">
        <v>150</v>
      </c>
      <c r="Q9" s="43">
        <f>SUM(Q3:Q8)</f>
        <v>0</v>
      </c>
    </row>
    <row r="10" spans="1:19" ht="66" x14ac:dyDescent="0.25">
      <c r="Q10" s="21" t="s">
        <v>151</v>
      </c>
      <c r="R10" s="43">
        <f>SUM(R3:R8)</f>
        <v>0</v>
      </c>
    </row>
    <row r="18" spans="9:9" x14ac:dyDescent="0.25">
      <c r="I18" s="18" t="s">
        <v>153</v>
      </c>
    </row>
  </sheetData>
  <sheetProtection algorithmName="SHA-512" hashValue="20myw7uT0z6zfnfGtD9kSMBlAZ6dnEZdgsU8so77Sqin5S8i1+FgPNe3j+y2LfcmKBol2D9rwjBF58JZshNtrA==" saltValue="eJolZ8w40hSOMtU589ZP2g==" spinCount="100000" sheet="1" objects="1" scenarios="1" selectLockedCells="1"/>
  <mergeCells count="1">
    <mergeCell ref="A1:N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5956E-6DC6-43D4-8B9F-0A7E7DFD9877}">
  <dimension ref="A1:S10"/>
  <sheetViews>
    <sheetView zoomScale="80" zoomScaleNormal="80" workbookViewId="0">
      <selection activeCell="O4" sqref="O4"/>
    </sheetView>
  </sheetViews>
  <sheetFormatPr baseColWidth="10" defaultColWidth="11.19921875" defaultRowHeight="15.75" x14ac:dyDescent="0.25"/>
  <cols>
    <col min="1" max="2" width="10.8984375" style="15"/>
    <col min="3" max="3" width="27.59765625" style="15" customWidth="1"/>
    <col min="4" max="4" width="12.59765625" bestFit="1" customWidth="1"/>
    <col min="5" max="5" width="23.8984375" style="12" customWidth="1"/>
    <col min="6" max="6" width="13.59765625" style="12" bestFit="1" customWidth="1"/>
    <col min="7" max="7" width="8" bestFit="1" customWidth="1"/>
    <col min="8" max="8" width="8" customWidth="1"/>
    <col min="9" max="9" width="9.3984375" bestFit="1" customWidth="1"/>
    <col min="10" max="10" width="8.69921875" customWidth="1"/>
    <col min="11" max="11" width="11.296875" customWidth="1"/>
    <col min="12" max="12" width="13.296875" style="10" customWidth="1"/>
    <col min="13" max="13" width="11.296875" style="10" customWidth="1"/>
    <col min="14" max="14" width="7.3984375" customWidth="1"/>
  </cols>
  <sheetData>
    <row r="1" spans="1:19" ht="39.75" customHeight="1" x14ac:dyDescent="0.2">
      <c r="A1" s="35" t="s">
        <v>118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6"/>
    </row>
    <row r="2" spans="1:19" ht="66" x14ac:dyDescent="0.3">
      <c r="A2" s="2" t="s">
        <v>154</v>
      </c>
      <c r="B2" s="2" t="s">
        <v>155</v>
      </c>
      <c r="C2" s="2" t="s">
        <v>156</v>
      </c>
      <c r="D2" s="2" t="s">
        <v>157</v>
      </c>
      <c r="E2" s="1" t="s">
        <v>0</v>
      </c>
      <c r="F2" s="3" t="s">
        <v>1</v>
      </c>
      <c r="G2" s="4" t="s">
        <v>132</v>
      </c>
      <c r="H2" s="4" t="s">
        <v>133</v>
      </c>
      <c r="I2" s="4" t="s">
        <v>134</v>
      </c>
      <c r="J2" s="5" t="s">
        <v>2</v>
      </c>
      <c r="K2" s="13" t="s">
        <v>139</v>
      </c>
      <c r="L2" s="6" t="s">
        <v>140</v>
      </c>
      <c r="M2" s="6" t="s">
        <v>138</v>
      </c>
      <c r="N2" s="7" t="s">
        <v>3</v>
      </c>
      <c r="O2" s="21" t="s">
        <v>148</v>
      </c>
      <c r="P2" s="21" t="s">
        <v>149</v>
      </c>
      <c r="Q2" s="20" t="s">
        <v>150</v>
      </c>
      <c r="R2" s="20" t="s">
        <v>151</v>
      </c>
      <c r="S2" s="20" t="s">
        <v>152</v>
      </c>
    </row>
    <row r="3" spans="1:19" ht="47.25" x14ac:dyDescent="0.25">
      <c r="A3" s="11" t="s">
        <v>158</v>
      </c>
      <c r="B3" s="11" t="s">
        <v>159</v>
      </c>
      <c r="C3" s="11" t="s">
        <v>42</v>
      </c>
      <c r="D3" s="8" t="s">
        <v>18</v>
      </c>
      <c r="E3" s="9" t="s">
        <v>42</v>
      </c>
      <c r="F3" s="11" t="s">
        <v>43</v>
      </c>
      <c r="G3" s="8">
        <v>15</v>
      </c>
      <c r="H3" s="8">
        <f>+G3*3</f>
        <v>45</v>
      </c>
      <c r="I3" s="40">
        <v>673</v>
      </c>
      <c r="J3" s="39">
        <v>0.1</v>
      </c>
      <c r="K3" s="40">
        <v>740.3</v>
      </c>
      <c r="L3" s="40">
        <f>+H3*I3</f>
        <v>30285</v>
      </c>
      <c r="M3" s="40">
        <f>+K3*H3</f>
        <v>33313.5</v>
      </c>
      <c r="N3" s="8" t="s">
        <v>4</v>
      </c>
      <c r="O3" s="42"/>
      <c r="P3" s="40">
        <f>O3+(O3*J3)</f>
        <v>0</v>
      </c>
      <c r="Q3" s="40">
        <f>O3*H3</f>
        <v>0</v>
      </c>
      <c r="R3" s="40">
        <f>P3*H3</f>
        <v>0</v>
      </c>
      <c r="S3" s="31"/>
    </row>
    <row r="4" spans="1:19" ht="47.25" x14ac:dyDescent="0.25">
      <c r="A4" s="11" t="s">
        <v>158</v>
      </c>
      <c r="B4" s="11" t="s">
        <v>159</v>
      </c>
      <c r="C4" s="11" t="s">
        <v>44</v>
      </c>
      <c r="D4" s="8" t="s">
        <v>19</v>
      </c>
      <c r="E4" s="9" t="s">
        <v>44</v>
      </c>
      <c r="F4" s="11" t="s">
        <v>45</v>
      </c>
      <c r="G4" s="8">
        <v>5</v>
      </c>
      <c r="H4" s="8">
        <f t="shared" ref="H4:H8" si="0">+G4*3</f>
        <v>15</v>
      </c>
      <c r="I4" s="40">
        <v>500</v>
      </c>
      <c r="J4" s="39">
        <v>0.1</v>
      </c>
      <c r="K4" s="40">
        <v>550</v>
      </c>
      <c r="L4" s="40">
        <f t="shared" ref="L4:L8" si="1">+H4*I4</f>
        <v>7500</v>
      </c>
      <c r="M4" s="40">
        <f t="shared" ref="M4:M8" si="2">+K4*H4</f>
        <v>8250</v>
      </c>
      <c r="N4" s="8" t="s">
        <v>4</v>
      </c>
      <c r="O4" s="42"/>
      <c r="P4" s="40">
        <f t="shared" ref="P4:P8" si="3">O4+(O4*J4)</f>
        <v>0</v>
      </c>
      <c r="Q4" s="40">
        <f t="shared" ref="Q4:Q8" si="4">O4*H4</f>
        <v>0</v>
      </c>
      <c r="R4" s="40">
        <f t="shared" ref="R4:R8" si="5">P4*H4</f>
        <v>0</v>
      </c>
      <c r="S4" s="31"/>
    </row>
    <row r="5" spans="1:19" ht="47.25" x14ac:dyDescent="0.25">
      <c r="A5" s="11" t="s">
        <v>158</v>
      </c>
      <c r="B5" s="11" t="s">
        <v>159</v>
      </c>
      <c r="C5" s="11" t="s">
        <v>165</v>
      </c>
      <c r="D5" s="8" t="s">
        <v>20</v>
      </c>
      <c r="E5" s="9" t="s">
        <v>46</v>
      </c>
      <c r="F5" s="11" t="s">
        <v>47</v>
      </c>
      <c r="G5" s="8">
        <v>5</v>
      </c>
      <c r="H5" s="8">
        <f t="shared" si="0"/>
        <v>15</v>
      </c>
      <c r="I5" s="40">
        <v>581</v>
      </c>
      <c r="J5" s="39">
        <v>0.1</v>
      </c>
      <c r="K5" s="40">
        <v>639.1</v>
      </c>
      <c r="L5" s="40">
        <f t="shared" si="1"/>
        <v>8715</v>
      </c>
      <c r="M5" s="40">
        <f t="shared" si="2"/>
        <v>9586.5</v>
      </c>
      <c r="N5" s="8" t="s">
        <v>4</v>
      </c>
      <c r="O5" s="42"/>
      <c r="P5" s="40">
        <f t="shared" si="3"/>
        <v>0</v>
      </c>
      <c r="Q5" s="40">
        <f t="shared" si="4"/>
        <v>0</v>
      </c>
      <c r="R5" s="40">
        <f t="shared" si="5"/>
        <v>0</v>
      </c>
      <c r="S5" s="31"/>
    </row>
    <row r="6" spans="1:19" ht="47.25" x14ac:dyDescent="0.25">
      <c r="A6" s="11" t="s">
        <v>158</v>
      </c>
      <c r="B6" s="11" t="s">
        <v>159</v>
      </c>
      <c r="C6" s="11" t="s">
        <v>115</v>
      </c>
      <c r="D6" s="8" t="s">
        <v>21</v>
      </c>
      <c r="E6" s="9" t="s">
        <v>115</v>
      </c>
      <c r="F6" s="11" t="s">
        <v>48</v>
      </c>
      <c r="G6" s="8">
        <v>10</v>
      </c>
      <c r="H6" s="8">
        <f t="shared" si="0"/>
        <v>30</v>
      </c>
      <c r="I6" s="40">
        <v>918</v>
      </c>
      <c r="J6" s="39">
        <v>0.1</v>
      </c>
      <c r="K6" s="40">
        <v>1009.8</v>
      </c>
      <c r="L6" s="40">
        <f t="shared" si="1"/>
        <v>27540</v>
      </c>
      <c r="M6" s="40">
        <f t="shared" si="2"/>
        <v>30294</v>
      </c>
      <c r="N6" s="8" t="s">
        <v>4</v>
      </c>
      <c r="O6" s="42"/>
      <c r="P6" s="40">
        <f t="shared" si="3"/>
        <v>0</v>
      </c>
      <c r="Q6" s="40">
        <f t="shared" si="4"/>
        <v>0</v>
      </c>
      <c r="R6" s="40">
        <f t="shared" si="5"/>
        <v>0</v>
      </c>
      <c r="S6" s="31"/>
    </row>
    <row r="7" spans="1:19" ht="47.25" x14ac:dyDescent="0.25">
      <c r="A7" s="11" t="s">
        <v>158</v>
      </c>
      <c r="B7" s="11" t="s">
        <v>159</v>
      </c>
      <c r="C7" s="11" t="s">
        <v>49</v>
      </c>
      <c r="D7" s="8" t="s">
        <v>22</v>
      </c>
      <c r="E7" s="9" t="s">
        <v>49</v>
      </c>
      <c r="F7" s="11" t="s">
        <v>50</v>
      </c>
      <c r="G7" s="8">
        <v>10</v>
      </c>
      <c r="H7" s="8">
        <f t="shared" si="0"/>
        <v>30</v>
      </c>
      <c r="I7" s="40">
        <v>449</v>
      </c>
      <c r="J7" s="39">
        <v>0.1</v>
      </c>
      <c r="K7" s="40">
        <v>493.9</v>
      </c>
      <c r="L7" s="40">
        <f t="shared" si="1"/>
        <v>13470</v>
      </c>
      <c r="M7" s="40">
        <f t="shared" si="2"/>
        <v>14817</v>
      </c>
      <c r="N7" s="8" t="s">
        <v>4</v>
      </c>
      <c r="O7" s="42"/>
      <c r="P7" s="40">
        <f t="shared" si="3"/>
        <v>0</v>
      </c>
      <c r="Q7" s="40">
        <f t="shared" si="4"/>
        <v>0</v>
      </c>
      <c r="R7" s="40">
        <f t="shared" si="5"/>
        <v>0</v>
      </c>
      <c r="S7" s="31"/>
    </row>
    <row r="8" spans="1:19" ht="47.25" x14ac:dyDescent="0.25">
      <c r="A8" s="11" t="s">
        <v>158</v>
      </c>
      <c r="B8" s="11" t="s">
        <v>159</v>
      </c>
      <c r="C8" s="11" t="s">
        <v>116</v>
      </c>
      <c r="D8" s="8" t="s">
        <v>23</v>
      </c>
      <c r="E8" s="9" t="s">
        <v>116</v>
      </c>
      <c r="F8" s="11" t="s">
        <v>51</v>
      </c>
      <c r="G8" s="8">
        <v>5</v>
      </c>
      <c r="H8" s="8">
        <f t="shared" si="0"/>
        <v>15</v>
      </c>
      <c r="I8" s="40">
        <v>1224</v>
      </c>
      <c r="J8" s="39">
        <v>0.1</v>
      </c>
      <c r="K8" s="40">
        <v>1346.4</v>
      </c>
      <c r="L8" s="40">
        <f t="shared" si="1"/>
        <v>18360</v>
      </c>
      <c r="M8" s="40">
        <f t="shared" si="2"/>
        <v>20196</v>
      </c>
      <c r="N8" s="8" t="s">
        <v>4</v>
      </c>
      <c r="O8" s="42"/>
      <c r="P8" s="40">
        <f t="shared" si="3"/>
        <v>0</v>
      </c>
      <c r="Q8" s="40">
        <f t="shared" si="4"/>
        <v>0</v>
      </c>
      <c r="R8" s="40">
        <f t="shared" si="5"/>
        <v>0</v>
      </c>
      <c r="S8" s="31"/>
    </row>
    <row r="9" spans="1:19" ht="49.5" x14ac:dyDescent="0.25">
      <c r="C9" s="22"/>
      <c r="K9" s="14" t="s">
        <v>137</v>
      </c>
      <c r="L9" s="41">
        <f>SUM(L3:L8)</f>
        <v>105870</v>
      </c>
      <c r="M9" s="41">
        <f>SUM(M3:M8)</f>
        <v>116457</v>
      </c>
      <c r="P9" s="21" t="s">
        <v>150</v>
      </c>
      <c r="Q9" s="43">
        <f>SUM(Q3:Q8)</f>
        <v>0</v>
      </c>
      <c r="R9" s="15"/>
    </row>
    <row r="10" spans="1:19" ht="66" x14ac:dyDescent="0.25">
      <c r="P10" s="15"/>
      <c r="Q10" s="21" t="s">
        <v>151</v>
      </c>
      <c r="R10" s="43">
        <f>SUM(R3:R8)</f>
        <v>0</v>
      </c>
    </row>
  </sheetData>
  <sheetProtection algorithmName="SHA-512" hashValue="IyyXjk87LKNUTf2ypZlBNzwl4qlsKhAGQSssSBe0T068opUZQmKAUXDH/zop8q/MW+w6I1KOUuhYHGbY6IYe5g==" saltValue="SmWgnPfRGg4z/hJKkZgJpg==" spinCount="100000" sheet="1" objects="1" scenarios="1" selectLockedCells="1"/>
  <mergeCells count="1">
    <mergeCell ref="A1:N1"/>
  </mergeCells>
  <pageMargins left="0.7" right="0.7" top="0.75" bottom="0.75" header="0.3" footer="0.3"/>
  <pageSetup paperSize="9" orientation="landscape" r:id="rId1"/>
  <colBreaks count="1" manualBreakCount="1">
    <brk id="10" max="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16536-4F16-4335-94D2-5B2EF19FC589}">
  <dimension ref="A1:T10"/>
  <sheetViews>
    <sheetView zoomScale="80" zoomScaleNormal="80" workbookViewId="0">
      <selection activeCell="S3" sqref="S3"/>
    </sheetView>
  </sheetViews>
  <sheetFormatPr baseColWidth="10" defaultColWidth="11.19921875" defaultRowHeight="14.25" x14ac:dyDescent="0.2"/>
  <cols>
    <col min="4" max="4" width="12.59765625" bestFit="1" customWidth="1"/>
    <col min="5" max="5" width="29.796875" bestFit="1" customWidth="1"/>
    <col min="6" max="6" width="12.09765625" bestFit="1" customWidth="1"/>
    <col min="7" max="7" width="8" bestFit="1" customWidth="1"/>
    <col min="8" max="8" width="8" customWidth="1"/>
    <col min="9" max="9" width="8.09765625" style="19" bestFit="1" customWidth="1"/>
    <col min="10" max="10" width="10.5" customWidth="1"/>
    <col min="11" max="11" width="12.3984375" customWidth="1"/>
    <col min="12" max="13" width="10.19921875" style="10" bestFit="1" customWidth="1"/>
    <col min="14" max="14" width="6.09765625" bestFit="1" customWidth="1"/>
  </cols>
  <sheetData>
    <row r="1" spans="1:20" ht="16.5" customHeight="1" x14ac:dyDescent="0.2">
      <c r="A1" s="37" t="s">
        <v>119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8"/>
    </row>
    <row r="2" spans="1:20" ht="66" x14ac:dyDescent="0.3">
      <c r="A2" s="2" t="s">
        <v>154</v>
      </c>
      <c r="B2" s="2" t="s">
        <v>155</v>
      </c>
      <c r="C2" s="2" t="s">
        <v>156</v>
      </c>
      <c r="D2" s="2" t="s">
        <v>157</v>
      </c>
      <c r="E2" s="1" t="s">
        <v>0</v>
      </c>
      <c r="F2" s="3" t="s">
        <v>1</v>
      </c>
      <c r="G2" s="4" t="s">
        <v>141</v>
      </c>
      <c r="H2" s="4" t="s">
        <v>142</v>
      </c>
      <c r="I2" s="13" t="s">
        <v>143</v>
      </c>
      <c r="J2" s="5" t="s">
        <v>2</v>
      </c>
      <c r="K2" s="13" t="s">
        <v>145</v>
      </c>
      <c r="L2" s="6" t="s">
        <v>137</v>
      </c>
      <c r="M2" s="6" t="s">
        <v>138</v>
      </c>
      <c r="N2" s="7" t="s">
        <v>3</v>
      </c>
      <c r="O2" s="21" t="s">
        <v>148</v>
      </c>
      <c r="P2" s="21" t="s">
        <v>149</v>
      </c>
      <c r="Q2" s="20" t="s">
        <v>150</v>
      </c>
      <c r="R2" s="20" t="s">
        <v>151</v>
      </c>
      <c r="S2" s="20" t="s">
        <v>152</v>
      </c>
    </row>
    <row r="3" spans="1:20" ht="47.25" x14ac:dyDescent="0.25">
      <c r="A3" s="11" t="s">
        <v>158</v>
      </c>
      <c r="B3" s="11" t="s">
        <v>159</v>
      </c>
      <c r="C3" s="11" t="s">
        <v>166</v>
      </c>
      <c r="D3" s="8" t="s">
        <v>24</v>
      </c>
      <c r="E3" s="9" t="s">
        <v>54</v>
      </c>
      <c r="F3" s="8" t="s">
        <v>55</v>
      </c>
      <c r="G3" s="8">
        <v>15</v>
      </c>
      <c r="H3" s="8">
        <f>+G3*3</f>
        <v>45</v>
      </c>
      <c r="I3" s="40">
        <v>714</v>
      </c>
      <c r="J3" s="39">
        <v>0.1</v>
      </c>
      <c r="K3" s="40">
        <v>785.4</v>
      </c>
      <c r="L3" s="40">
        <f>+I3*H3</f>
        <v>32130</v>
      </c>
      <c r="M3" s="40">
        <f>+K3*H3</f>
        <v>35343</v>
      </c>
      <c r="N3" s="8" t="s">
        <v>4</v>
      </c>
      <c r="O3" s="42"/>
      <c r="P3" s="40">
        <f>O3+(O3*J3)</f>
        <v>0</v>
      </c>
      <c r="Q3" s="40">
        <f>O3*H3</f>
        <v>0</v>
      </c>
      <c r="R3" s="40">
        <f>P3*H3</f>
        <v>0</v>
      </c>
      <c r="S3" s="31"/>
      <c r="T3" s="32"/>
    </row>
    <row r="4" spans="1:20" ht="47.25" x14ac:dyDescent="0.25">
      <c r="A4" s="11" t="s">
        <v>158</v>
      </c>
      <c r="B4" s="11" t="s">
        <v>159</v>
      </c>
      <c r="C4" s="11" t="s">
        <v>57</v>
      </c>
      <c r="D4" s="8" t="s">
        <v>25</v>
      </c>
      <c r="E4" s="9" t="s">
        <v>57</v>
      </c>
      <c r="F4" s="8" t="s">
        <v>56</v>
      </c>
      <c r="G4" s="8">
        <v>8</v>
      </c>
      <c r="H4" s="8">
        <f t="shared" ref="H4:H8" si="0">+G4*3</f>
        <v>24</v>
      </c>
      <c r="I4" s="40">
        <v>275</v>
      </c>
      <c r="J4" s="39">
        <v>0.1</v>
      </c>
      <c r="K4" s="40">
        <v>302.5</v>
      </c>
      <c r="L4" s="40">
        <f t="shared" ref="L4:L8" si="1">+I4*H4</f>
        <v>6600</v>
      </c>
      <c r="M4" s="40">
        <f t="shared" ref="M4:M8" si="2">+K4*H4</f>
        <v>7260</v>
      </c>
      <c r="N4" s="8" t="s">
        <v>4</v>
      </c>
      <c r="O4" s="42"/>
      <c r="P4" s="40">
        <f t="shared" ref="P4:P8" si="3">O4+(O4*J4)</f>
        <v>0</v>
      </c>
      <c r="Q4" s="40">
        <f t="shared" ref="Q4:Q8" si="4">O4*H4</f>
        <v>0</v>
      </c>
      <c r="R4" s="40">
        <f t="shared" ref="R4:R8" si="5">P4*H4</f>
        <v>0</v>
      </c>
      <c r="S4" s="31"/>
    </row>
    <row r="5" spans="1:20" ht="47.25" x14ac:dyDescent="0.25">
      <c r="A5" s="11" t="s">
        <v>158</v>
      </c>
      <c r="B5" s="11" t="s">
        <v>159</v>
      </c>
      <c r="C5" s="11" t="s">
        <v>59</v>
      </c>
      <c r="D5" s="8" t="s">
        <v>26</v>
      </c>
      <c r="E5" s="9" t="s">
        <v>59</v>
      </c>
      <c r="F5" s="8" t="s">
        <v>58</v>
      </c>
      <c r="G5" s="8">
        <v>7</v>
      </c>
      <c r="H5" s="8">
        <f t="shared" si="0"/>
        <v>21</v>
      </c>
      <c r="I5" s="40">
        <v>275</v>
      </c>
      <c r="J5" s="39">
        <v>0.1</v>
      </c>
      <c r="K5" s="40">
        <v>302.5</v>
      </c>
      <c r="L5" s="40">
        <f t="shared" si="1"/>
        <v>5775</v>
      </c>
      <c r="M5" s="40">
        <f t="shared" si="2"/>
        <v>6352.5</v>
      </c>
      <c r="N5" s="8" t="s">
        <v>4</v>
      </c>
      <c r="O5" s="42"/>
      <c r="P5" s="40">
        <f t="shared" si="3"/>
        <v>0</v>
      </c>
      <c r="Q5" s="40">
        <f t="shared" si="4"/>
        <v>0</v>
      </c>
      <c r="R5" s="40">
        <f t="shared" si="5"/>
        <v>0</v>
      </c>
      <c r="S5" s="31"/>
    </row>
    <row r="6" spans="1:20" ht="47.25" x14ac:dyDescent="0.25">
      <c r="A6" s="11" t="s">
        <v>158</v>
      </c>
      <c r="B6" s="11" t="s">
        <v>159</v>
      </c>
      <c r="C6" s="11" t="s">
        <v>61</v>
      </c>
      <c r="D6" s="8" t="s">
        <v>27</v>
      </c>
      <c r="E6" s="9" t="s">
        <v>61</v>
      </c>
      <c r="F6" s="8" t="s">
        <v>60</v>
      </c>
      <c r="G6" s="8">
        <v>8</v>
      </c>
      <c r="H6" s="8">
        <f t="shared" si="0"/>
        <v>24</v>
      </c>
      <c r="I6" s="40">
        <v>439</v>
      </c>
      <c r="J6" s="39">
        <v>0.1</v>
      </c>
      <c r="K6" s="40">
        <v>482.9</v>
      </c>
      <c r="L6" s="40">
        <f t="shared" si="1"/>
        <v>10536</v>
      </c>
      <c r="M6" s="40">
        <f t="shared" si="2"/>
        <v>11589.599999999999</v>
      </c>
      <c r="N6" s="8" t="s">
        <v>4</v>
      </c>
      <c r="O6" s="42"/>
      <c r="P6" s="40">
        <f t="shared" si="3"/>
        <v>0</v>
      </c>
      <c r="Q6" s="40">
        <f t="shared" si="4"/>
        <v>0</v>
      </c>
      <c r="R6" s="40">
        <f t="shared" si="5"/>
        <v>0</v>
      </c>
      <c r="S6" s="31"/>
    </row>
    <row r="7" spans="1:20" ht="47.25" x14ac:dyDescent="0.25">
      <c r="A7" s="11" t="s">
        <v>158</v>
      </c>
      <c r="B7" s="11" t="s">
        <v>159</v>
      </c>
      <c r="C7" s="11" t="s">
        <v>62</v>
      </c>
      <c r="D7" s="8" t="s">
        <v>28</v>
      </c>
      <c r="E7" s="9" t="s">
        <v>62</v>
      </c>
      <c r="F7" s="8" t="s">
        <v>52</v>
      </c>
      <c r="G7" s="8">
        <v>7</v>
      </c>
      <c r="H7" s="8">
        <f t="shared" si="0"/>
        <v>21</v>
      </c>
      <c r="I7" s="40">
        <v>439</v>
      </c>
      <c r="J7" s="39">
        <v>0.1</v>
      </c>
      <c r="K7" s="40">
        <v>482.9</v>
      </c>
      <c r="L7" s="40">
        <f t="shared" si="1"/>
        <v>9219</v>
      </c>
      <c r="M7" s="40">
        <f t="shared" si="2"/>
        <v>10140.9</v>
      </c>
      <c r="N7" s="8" t="s">
        <v>4</v>
      </c>
      <c r="O7" s="42"/>
      <c r="P7" s="40">
        <f t="shared" si="3"/>
        <v>0</v>
      </c>
      <c r="Q7" s="40">
        <f t="shared" si="4"/>
        <v>0</v>
      </c>
      <c r="R7" s="40">
        <f t="shared" si="5"/>
        <v>0</v>
      </c>
      <c r="S7" s="31"/>
    </row>
    <row r="8" spans="1:20" ht="47.25" x14ac:dyDescent="0.25">
      <c r="A8" s="11" t="s">
        <v>158</v>
      </c>
      <c r="B8" s="11" t="s">
        <v>159</v>
      </c>
      <c r="C8" s="11" t="s">
        <v>63</v>
      </c>
      <c r="D8" s="8" t="s">
        <v>29</v>
      </c>
      <c r="E8" s="9" t="s">
        <v>63</v>
      </c>
      <c r="F8" s="8" t="s">
        <v>53</v>
      </c>
      <c r="G8" s="8">
        <v>15</v>
      </c>
      <c r="H8" s="8">
        <f t="shared" si="0"/>
        <v>45</v>
      </c>
      <c r="I8" s="40">
        <v>36</v>
      </c>
      <c r="J8" s="39">
        <v>0.21</v>
      </c>
      <c r="K8" s="40">
        <v>43.56</v>
      </c>
      <c r="L8" s="40">
        <f t="shared" si="1"/>
        <v>1620</v>
      </c>
      <c r="M8" s="40">
        <f t="shared" si="2"/>
        <v>1960.2</v>
      </c>
      <c r="N8" s="8" t="s">
        <v>4</v>
      </c>
      <c r="O8" s="42"/>
      <c r="P8" s="40">
        <f t="shared" si="3"/>
        <v>0</v>
      </c>
      <c r="Q8" s="40">
        <f t="shared" si="4"/>
        <v>0</v>
      </c>
      <c r="R8" s="40">
        <f t="shared" si="5"/>
        <v>0</v>
      </c>
      <c r="S8" s="31"/>
    </row>
    <row r="9" spans="1:20" ht="49.5" x14ac:dyDescent="0.25">
      <c r="K9" s="14" t="s">
        <v>136</v>
      </c>
      <c r="L9" s="41">
        <f>SUM(L3:L8)</f>
        <v>65880</v>
      </c>
      <c r="M9" s="41">
        <f>SUM(M3:M8)</f>
        <v>72646.2</v>
      </c>
      <c r="P9" s="21" t="s">
        <v>150</v>
      </c>
      <c r="Q9" s="43">
        <f>SUM(Q3:Q8)</f>
        <v>0</v>
      </c>
      <c r="R9" s="15"/>
    </row>
    <row r="10" spans="1:20" ht="66" x14ac:dyDescent="0.25">
      <c r="N10" s="10"/>
      <c r="O10" s="10"/>
      <c r="P10" s="15"/>
      <c r="Q10" s="21" t="s">
        <v>151</v>
      </c>
      <c r="R10" s="43">
        <f>SUM(R3:R8)</f>
        <v>0</v>
      </c>
    </row>
  </sheetData>
  <sheetProtection algorithmName="SHA-512" hashValue="pt9QV+lJ+AySMea3FxNGXTs4ieoqeB93hvYy8Z11ezfOLdnGStORTYG5yRrzwIXQUx8xol1vX+gcC30l324GiQ==" saltValue="QPLPVbHIGtNtLYzOXDKISg==" spinCount="100000" sheet="1" objects="1" scenarios="1" selectLockedCells="1"/>
  <mergeCells count="1">
    <mergeCell ref="A1:N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B9D4F-D8EC-4C9E-A90D-9EF699B48DE6}">
  <dimension ref="A1:T28"/>
  <sheetViews>
    <sheetView tabSelected="1" zoomScale="70" zoomScaleNormal="70" workbookViewId="0">
      <selection activeCell="O8" sqref="O8"/>
    </sheetView>
  </sheetViews>
  <sheetFormatPr baseColWidth="10" defaultRowHeight="14.25" x14ac:dyDescent="0.2"/>
  <cols>
    <col min="4" max="4" width="12.59765625" bestFit="1" customWidth="1"/>
    <col min="5" max="5" width="30.796875" style="12" customWidth="1"/>
    <col min="7" max="7" width="8" bestFit="1" customWidth="1"/>
    <col min="8" max="8" width="8" customWidth="1"/>
    <col min="9" max="9" width="11" customWidth="1"/>
    <col min="10" max="10" width="8.5" customWidth="1"/>
    <col min="11" max="11" width="9" bestFit="1" customWidth="1"/>
    <col min="12" max="12" width="10.19921875" style="10" bestFit="1" customWidth="1"/>
    <col min="13" max="13" width="10.19921875" bestFit="1" customWidth="1"/>
    <col min="14" max="14" width="6.09765625" bestFit="1" customWidth="1"/>
  </cols>
  <sheetData>
    <row r="1" spans="1:20" ht="16.5" customHeight="1" x14ac:dyDescent="0.2">
      <c r="A1" s="37" t="s">
        <v>120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8"/>
    </row>
    <row r="2" spans="1:20" ht="66" x14ac:dyDescent="0.3">
      <c r="A2" s="1" t="s">
        <v>154</v>
      </c>
      <c r="B2" s="1" t="s">
        <v>155</v>
      </c>
      <c r="C2" s="1" t="s">
        <v>156</v>
      </c>
      <c r="D2" s="2" t="s">
        <v>157</v>
      </c>
      <c r="E2" s="1" t="s">
        <v>0</v>
      </c>
      <c r="F2" s="3" t="s">
        <v>1</v>
      </c>
      <c r="G2" s="4" t="s">
        <v>144</v>
      </c>
      <c r="H2" s="4" t="s">
        <v>142</v>
      </c>
      <c r="I2" s="13" t="s">
        <v>134</v>
      </c>
      <c r="J2" s="5" t="s">
        <v>2</v>
      </c>
      <c r="K2" s="13" t="s">
        <v>146</v>
      </c>
      <c r="L2" s="6" t="s">
        <v>136</v>
      </c>
      <c r="M2" s="6" t="s">
        <v>147</v>
      </c>
      <c r="N2" s="7" t="s">
        <v>3</v>
      </c>
      <c r="O2" s="21" t="s">
        <v>148</v>
      </c>
      <c r="P2" s="21" t="s">
        <v>149</v>
      </c>
      <c r="Q2" s="20" t="s">
        <v>150</v>
      </c>
      <c r="R2" s="20" t="s">
        <v>151</v>
      </c>
      <c r="S2" s="20" t="s">
        <v>152</v>
      </c>
    </row>
    <row r="3" spans="1:20" s="27" customFormat="1" ht="63" x14ac:dyDescent="0.25">
      <c r="A3" s="23" t="s">
        <v>158</v>
      </c>
      <c r="B3" s="23" t="s">
        <v>159</v>
      </c>
      <c r="C3" s="23" t="s">
        <v>167</v>
      </c>
      <c r="D3" s="24" t="s">
        <v>92</v>
      </c>
      <c r="E3" s="25" t="s">
        <v>65</v>
      </c>
      <c r="F3" s="26" t="s">
        <v>64</v>
      </c>
      <c r="G3" s="24">
        <v>3</v>
      </c>
      <c r="H3" s="24">
        <f>+G3*3</f>
        <v>9</v>
      </c>
      <c r="I3" s="45">
        <v>1025.1500000000001</v>
      </c>
      <c r="J3" s="46">
        <v>0.1</v>
      </c>
      <c r="K3" s="45">
        <v>1127.67</v>
      </c>
      <c r="L3" s="45">
        <f>+H3*I3</f>
        <v>9226.35</v>
      </c>
      <c r="M3" s="45">
        <f>+K3*H3</f>
        <v>10149.030000000001</v>
      </c>
      <c r="N3" s="24" t="s">
        <v>4</v>
      </c>
      <c r="O3" s="42"/>
      <c r="P3" s="40">
        <f>O3+(O3*J3)</f>
        <v>0</v>
      </c>
      <c r="Q3" s="40">
        <f>O3*H3</f>
        <v>0</v>
      </c>
      <c r="R3" s="40">
        <f>P3*H3</f>
        <v>0</v>
      </c>
      <c r="S3" s="33"/>
      <c r="T3" s="34"/>
    </row>
    <row r="4" spans="1:20" s="27" customFormat="1" ht="63" x14ac:dyDescent="0.25">
      <c r="A4" s="23" t="s">
        <v>158</v>
      </c>
      <c r="B4" s="23" t="s">
        <v>159</v>
      </c>
      <c r="C4" s="23" t="s">
        <v>168</v>
      </c>
      <c r="D4" s="24" t="s">
        <v>93</v>
      </c>
      <c r="E4" s="25" t="s">
        <v>67</v>
      </c>
      <c r="F4" s="26" t="s">
        <v>66</v>
      </c>
      <c r="G4" s="24">
        <v>2</v>
      </c>
      <c r="H4" s="24">
        <f t="shared" ref="H4:H25" si="0">+G4*3</f>
        <v>6</v>
      </c>
      <c r="I4" s="45">
        <v>1016.94</v>
      </c>
      <c r="J4" s="46">
        <v>0.1</v>
      </c>
      <c r="K4" s="45">
        <v>1118.6300000000001</v>
      </c>
      <c r="L4" s="45">
        <f t="shared" ref="L4:L25" si="1">+H4*I4</f>
        <v>6101.64</v>
      </c>
      <c r="M4" s="45">
        <f t="shared" ref="M4:M25" si="2">+K4*H4</f>
        <v>6711.7800000000007</v>
      </c>
      <c r="N4" s="24" t="s">
        <v>4</v>
      </c>
      <c r="O4" s="44"/>
      <c r="P4" s="40">
        <f t="shared" ref="P4:P25" si="3">O4+(O4*J4)</f>
        <v>0</v>
      </c>
      <c r="Q4" s="40">
        <f t="shared" ref="Q4:Q25" si="4">O4*H4</f>
        <v>0</v>
      </c>
      <c r="R4" s="40">
        <f t="shared" ref="R4:R25" si="5">P4*H4</f>
        <v>0</v>
      </c>
      <c r="S4" s="33"/>
    </row>
    <row r="5" spans="1:20" s="27" customFormat="1" ht="47.25" x14ac:dyDescent="0.25">
      <c r="A5" s="23" t="s">
        <v>158</v>
      </c>
      <c r="B5" s="23" t="s">
        <v>159</v>
      </c>
      <c r="C5" s="23" t="s">
        <v>169</v>
      </c>
      <c r="D5" s="24" t="s">
        <v>94</v>
      </c>
      <c r="E5" s="25" t="s">
        <v>69</v>
      </c>
      <c r="F5" s="26" t="s">
        <v>68</v>
      </c>
      <c r="G5" s="24">
        <v>2</v>
      </c>
      <c r="H5" s="24">
        <f t="shared" si="0"/>
        <v>6</v>
      </c>
      <c r="I5" s="45">
        <v>856.8</v>
      </c>
      <c r="J5" s="46">
        <v>0.1</v>
      </c>
      <c r="K5" s="45">
        <v>942.48</v>
      </c>
      <c r="L5" s="45">
        <f t="shared" si="1"/>
        <v>5140.7999999999993</v>
      </c>
      <c r="M5" s="45">
        <f t="shared" si="2"/>
        <v>5654.88</v>
      </c>
      <c r="N5" s="24" t="s">
        <v>4</v>
      </c>
      <c r="O5" s="44"/>
      <c r="P5" s="40">
        <f t="shared" si="3"/>
        <v>0</v>
      </c>
      <c r="Q5" s="40">
        <f t="shared" si="4"/>
        <v>0</v>
      </c>
      <c r="R5" s="40">
        <f t="shared" si="5"/>
        <v>0</v>
      </c>
      <c r="S5" s="33"/>
    </row>
    <row r="6" spans="1:20" s="27" customFormat="1" ht="47.25" x14ac:dyDescent="0.25">
      <c r="A6" s="23" t="s">
        <v>158</v>
      </c>
      <c r="B6" s="23" t="s">
        <v>159</v>
      </c>
      <c r="C6" s="23" t="s">
        <v>170</v>
      </c>
      <c r="D6" s="24" t="s">
        <v>95</v>
      </c>
      <c r="E6" s="25" t="s">
        <v>71</v>
      </c>
      <c r="F6" s="26" t="s">
        <v>70</v>
      </c>
      <c r="G6" s="24">
        <v>3</v>
      </c>
      <c r="H6" s="24">
        <f t="shared" si="0"/>
        <v>9</v>
      </c>
      <c r="I6" s="45">
        <v>1286.22</v>
      </c>
      <c r="J6" s="46">
        <v>0.1</v>
      </c>
      <c r="K6" s="45">
        <v>1414.84</v>
      </c>
      <c r="L6" s="45">
        <f t="shared" si="1"/>
        <v>11575.98</v>
      </c>
      <c r="M6" s="45">
        <f t="shared" si="2"/>
        <v>12733.56</v>
      </c>
      <c r="N6" s="24" t="s">
        <v>4</v>
      </c>
      <c r="O6" s="44"/>
      <c r="P6" s="40">
        <f t="shared" si="3"/>
        <v>0</v>
      </c>
      <c r="Q6" s="40">
        <f t="shared" si="4"/>
        <v>0</v>
      </c>
      <c r="R6" s="40">
        <f t="shared" si="5"/>
        <v>0</v>
      </c>
      <c r="S6" s="33"/>
    </row>
    <row r="7" spans="1:20" s="27" customFormat="1" ht="47.25" x14ac:dyDescent="0.25">
      <c r="A7" s="23" t="s">
        <v>158</v>
      </c>
      <c r="B7" s="23" t="s">
        <v>159</v>
      </c>
      <c r="C7" s="23" t="s">
        <v>171</v>
      </c>
      <c r="D7" s="24" t="s">
        <v>96</v>
      </c>
      <c r="E7" s="25" t="s">
        <v>121</v>
      </c>
      <c r="F7" s="26" t="s">
        <v>5</v>
      </c>
      <c r="G7" s="24">
        <v>2</v>
      </c>
      <c r="H7" s="24">
        <f t="shared" si="0"/>
        <v>6</v>
      </c>
      <c r="I7" s="45">
        <v>171.36</v>
      </c>
      <c r="J7" s="46">
        <v>0.1</v>
      </c>
      <c r="K7" s="45">
        <v>188.5</v>
      </c>
      <c r="L7" s="45">
        <f t="shared" si="1"/>
        <v>1028.1600000000001</v>
      </c>
      <c r="M7" s="45">
        <f t="shared" si="2"/>
        <v>1131</v>
      </c>
      <c r="N7" s="24" t="s">
        <v>4</v>
      </c>
      <c r="O7" s="44"/>
      <c r="P7" s="40">
        <f t="shared" si="3"/>
        <v>0</v>
      </c>
      <c r="Q7" s="40">
        <f t="shared" si="4"/>
        <v>0</v>
      </c>
      <c r="R7" s="40">
        <f t="shared" si="5"/>
        <v>0</v>
      </c>
      <c r="S7" s="33"/>
    </row>
    <row r="8" spans="1:20" s="27" customFormat="1" ht="47.25" x14ac:dyDescent="0.25">
      <c r="A8" s="23" t="s">
        <v>158</v>
      </c>
      <c r="B8" s="23" t="s">
        <v>159</v>
      </c>
      <c r="C8" s="23" t="s">
        <v>172</v>
      </c>
      <c r="D8" s="24" t="s">
        <v>97</v>
      </c>
      <c r="E8" s="25" t="s">
        <v>122</v>
      </c>
      <c r="F8" s="26" t="s">
        <v>6</v>
      </c>
      <c r="G8" s="24">
        <v>8</v>
      </c>
      <c r="H8" s="24">
        <f t="shared" si="0"/>
        <v>24</v>
      </c>
      <c r="I8" s="45">
        <v>107.1</v>
      </c>
      <c r="J8" s="46">
        <v>0.1</v>
      </c>
      <c r="K8" s="45">
        <v>117.81</v>
      </c>
      <c r="L8" s="45">
        <f t="shared" si="1"/>
        <v>2570.3999999999996</v>
      </c>
      <c r="M8" s="45">
        <f t="shared" si="2"/>
        <v>2827.44</v>
      </c>
      <c r="N8" s="24" t="s">
        <v>4</v>
      </c>
      <c r="O8" s="44"/>
      <c r="P8" s="40">
        <f t="shared" si="3"/>
        <v>0</v>
      </c>
      <c r="Q8" s="40">
        <f t="shared" si="4"/>
        <v>0</v>
      </c>
      <c r="R8" s="40">
        <f t="shared" si="5"/>
        <v>0</v>
      </c>
      <c r="S8" s="33"/>
    </row>
    <row r="9" spans="1:20" s="27" customFormat="1" ht="47.25" x14ac:dyDescent="0.25">
      <c r="A9" s="23" t="s">
        <v>158</v>
      </c>
      <c r="B9" s="23" t="s">
        <v>159</v>
      </c>
      <c r="C9" s="23" t="s">
        <v>173</v>
      </c>
      <c r="D9" s="24" t="s">
        <v>98</v>
      </c>
      <c r="E9" s="25" t="s">
        <v>123</v>
      </c>
      <c r="F9" s="26" t="s">
        <v>7</v>
      </c>
      <c r="G9" s="24">
        <v>4</v>
      </c>
      <c r="H9" s="24">
        <f t="shared" si="0"/>
        <v>12</v>
      </c>
      <c r="I9" s="45">
        <v>107.1</v>
      </c>
      <c r="J9" s="46">
        <v>0.1</v>
      </c>
      <c r="K9" s="45">
        <v>117.81</v>
      </c>
      <c r="L9" s="45">
        <f t="shared" si="1"/>
        <v>1285.1999999999998</v>
      </c>
      <c r="M9" s="45">
        <f t="shared" si="2"/>
        <v>1413.72</v>
      </c>
      <c r="N9" s="24" t="s">
        <v>4</v>
      </c>
      <c r="O9" s="44"/>
      <c r="P9" s="40">
        <f t="shared" si="3"/>
        <v>0</v>
      </c>
      <c r="Q9" s="40">
        <f t="shared" si="4"/>
        <v>0</v>
      </c>
      <c r="R9" s="40">
        <f t="shared" si="5"/>
        <v>0</v>
      </c>
      <c r="S9" s="33"/>
    </row>
    <row r="10" spans="1:20" s="27" customFormat="1" ht="47.25" x14ac:dyDescent="0.25">
      <c r="A10" s="23" t="s">
        <v>158</v>
      </c>
      <c r="B10" s="23" t="s">
        <v>159</v>
      </c>
      <c r="C10" s="23" t="s">
        <v>174</v>
      </c>
      <c r="D10" s="24" t="s">
        <v>99</v>
      </c>
      <c r="E10" s="25" t="s">
        <v>124</v>
      </c>
      <c r="F10" s="26" t="s">
        <v>72</v>
      </c>
      <c r="G10" s="24">
        <v>2</v>
      </c>
      <c r="H10" s="24">
        <f t="shared" si="0"/>
        <v>6</v>
      </c>
      <c r="I10" s="45">
        <v>92.46</v>
      </c>
      <c r="J10" s="46">
        <v>0.1</v>
      </c>
      <c r="K10" s="45">
        <v>101.71</v>
      </c>
      <c r="L10" s="45">
        <f t="shared" si="1"/>
        <v>554.76</v>
      </c>
      <c r="M10" s="45">
        <f t="shared" si="2"/>
        <v>610.26</v>
      </c>
      <c r="N10" s="24" t="s">
        <v>4</v>
      </c>
      <c r="O10" s="44"/>
      <c r="P10" s="40">
        <f t="shared" si="3"/>
        <v>0</v>
      </c>
      <c r="Q10" s="40">
        <f t="shared" si="4"/>
        <v>0</v>
      </c>
      <c r="R10" s="40">
        <f t="shared" si="5"/>
        <v>0</v>
      </c>
      <c r="S10" s="33"/>
    </row>
    <row r="11" spans="1:20" s="27" customFormat="1" ht="47.25" x14ac:dyDescent="0.25">
      <c r="A11" s="23" t="s">
        <v>158</v>
      </c>
      <c r="B11" s="23" t="s">
        <v>159</v>
      </c>
      <c r="C11" s="23" t="s">
        <v>175</v>
      </c>
      <c r="D11" s="24" t="s">
        <v>100</v>
      </c>
      <c r="E11" s="25" t="s">
        <v>125</v>
      </c>
      <c r="F11" s="26" t="s">
        <v>73</v>
      </c>
      <c r="G11" s="24">
        <v>8</v>
      </c>
      <c r="H11" s="24">
        <f t="shared" si="0"/>
        <v>24</v>
      </c>
      <c r="I11" s="45">
        <v>92.46</v>
      </c>
      <c r="J11" s="46">
        <v>0.1</v>
      </c>
      <c r="K11" s="45">
        <v>101.71</v>
      </c>
      <c r="L11" s="45">
        <f t="shared" si="1"/>
        <v>2219.04</v>
      </c>
      <c r="M11" s="45">
        <f t="shared" si="2"/>
        <v>2441.04</v>
      </c>
      <c r="N11" s="24" t="s">
        <v>4</v>
      </c>
      <c r="O11" s="44"/>
      <c r="P11" s="40">
        <f t="shared" si="3"/>
        <v>0</v>
      </c>
      <c r="Q11" s="40">
        <f t="shared" si="4"/>
        <v>0</v>
      </c>
      <c r="R11" s="40">
        <f t="shared" si="5"/>
        <v>0</v>
      </c>
      <c r="S11" s="33"/>
      <c r="T11" s="34"/>
    </row>
    <row r="12" spans="1:20" s="27" customFormat="1" ht="47.25" x14ac:dyDescent="0.25">
      <c r="A12" s="23" t="s">
        <v>158</v>
      </c>
      <c r="B12" s="23" t="s">
        <v>159</v>
      </c>
      <c r="C12" s="23" t="s">
        <v>176</v>
      </c>
      <c r="D12" s="24" t="s">
        <v>101</v>
      </c>
      <c r="E12" s="25" t="s">
        <v>126</v>
      </c>
      <c r="F12" s="26" t="s">
        <v>74</v>
      </c>
      <c r="G12" s="24">
        <v>4</v>
      </c>
      <c r="H12" s="24">
        <f t="shared" si="0"/>
        <v>12</v>
      </c>
      <c r="I12" s="45">
        <v>107.1</v>
      </c>
      <c r="J12" s="46">
        <v>0.1</v>
      </c>
      <c r="K12" s="45">
        <v>117.81</v>
      </c>
      <c r="L12" s="45">
        <f t="shared" si="1"/>
        <v>1285.1999999999998</v>
      </c>
      <c r="M12" s="45">
        <f t="shared" si="2"/>
        <v>1413.72</v>
      </c>
      <c r="N12" s="24" t="s">
        <v>4</v>
      </c>
      <c r="O12" s="44"/>
      <c r="P12" s="40">
        <f t="shared" si="3"/>
        <v>0</v>
      </c>
      <c r="Q12" s="40">
        <f t="shared" si="4"/>
        <v>0</v>
      </c>
      <c r="R12" s="40">
        <f t="shared" si="5"/>
        <v>0</v>
      </c>
      <c r="S12" s="33"/>
    </row>
    <row r="13" spans="1:20" s="27" customFormat="1" ht="47.25" x14ac:dyDescent="0.25">
      <c r="A13" s="23" t="s">
        <v>158</v>
      </c>
      <c r="B13" s="23" t="s">
        <v>159</v>
      </c>
      <c r="C13" s="23" t="s">
        <v>177</v>
      </c>
      <c r="D13" s="24" t="s">
        <v>102</v>
      </c>
      <c r="E13" s="25" t="s">
        <v>127</v>
      </c>
      <c r="F13" s="26" t="s">
        <v>75</v>
      </c>
      <c r="G13" s="24">
        <v>5</v>
      </c>
      <c r="H13" s="24">
        <f t="shared" si="0"/>
        <v>15</v>
      </c>
      <c r="I13" s="45">
        <v>397.8</v>
      </c>
      <c r="J13" s="46">
        <v>0.1</v>
      </c>
      <c r="K13" s="45">
        <v>437.58000000000004</v>
      </c>
      <c r="L13" s="45">
        <f t="shared" si="1"/>
        <v>5967</v>
      </c>
      <c r="M13" s="45">
        <f t="shared" si="2"/>
        <v>6563.7000000000007</v>
      </c>
      <c r="N13" s="24" t="s">
        <v>4</v>
      </c>
      <c r="O13" s="44"/>
      <c r="P13" s="40">
        <f t="shared" si="3"/>
        <v>0</v>
      </c>
      <c r="Q13" s="40">
        <f t="shared" si="4"/>
        <v>0</v>
      </c>
      <c r="R13" s="40">
        <f t="shared" si="5"/>
        <v>0</v>
      </c>
      <c r="S13" s="33"/>
    </row>
    <row r="14" spans="1:20" s="27" customFormat="1" ht="47.25" x14ac:dyDescent="0.25">
      <c r="A14" s="23" t="s">
        <v>158</v>
      </c>
      <c r="B14" s="23" t="s">
        <v>159</v>
      </c>
      <c r="C14" s="23" t="s">
        <v>178</v>
      </c>
      <c r="D14" s="24" t="s">
        <v>103</v>
      </c>
      <c r="E14" s="25" t="s">
        <v>128</v>
      </c>
      <c r="F14" s="26" t="s">
        <v>76</v>
      </c>
      <c r="G14" s="24">
        <v>2</v>
      </c>
      <c r="H14" s="24">
        <f t="shared" si="0"/>
        <v>6</v>
      </c>
      <c r="I14" s="45">
        <v>397.8</v>
      </c>
      <c r="J14" s="46">
        <v>0.1</v>
      </c>
      <c r="K14" s="45">
        <v>437.58000000000004</v>
      </c>
      <c r="L14" s="45">
        <f t="shared" si="1"/>
        <v>2386.8000000000002</v>
      </c>
      <c r="M14" s="45">
        <f t="shared" si="2"/>
        <v>2625.4800000000005</v>
      </c>
      <c r="N14" s="24" t="s">
        <v>4</v>
      </c>
      <c r="O14" s="44"/>
      <c r="P14" s="40">
        <f t="shared" si="3"/>
        <v>0</v>
      </c>
      <c r="Q14" s="40">
        <f t="shared" si="4"/>
        <v>0</v>
      </c>
      <c r="R14" s="40">
        <f t="shared" si="5"/>
        <v>0</v>
      </c>
      <c r="S14" s="33"/>
    </row>
    <row r="15" spans="1:20" s="27" customFormat="1" ht="63" x14ac:dyDescent="0.25">
      <c r="A15" s="23" t="s">
        <v>158</v>
      </c>
      <c r="B15" s="23" t="s">
        <v>159</v>
      </c>
      <c r="C15" s="23" t="s">
        <v>179</v>
      </c>
      <c r="D15" s="24" t="s">
        <v>104</v>
      </c>
      <c r="E15" s="25" t="s">
        <v>78</v>
      </c>
      <c r="F15" s="26" t="s">
        <v>77</v>
      </c>
      <c r="G15" s="24">
        <v>3</v>
      </c>
      <c r="H15" s="24">
        <f t="shared" si="0"/>
        <v>9</v>
      </c>
      <c r="I15" s="45">
        <v>397.8</v>
      </c>
      <c r="J15" s="46">
        <v>0.1</v>
      </c>
      <c r="K15" s="45">
        <v>437.58000000000004</v>
      </c>
      <c r="L15" s="45">
        <f t="shared" si="1"/>
        <v>3580.2000000000003</v>
      </c>
      <c r="M15" s="45">
        <f t="shared" si="2"/>
        <v>3938.2200000000003</v>
      </c>
      <c r="N15" s="24" t="s">
        <v>4</v>
      </c>
      <c r="O15" s="44"/>
      <c r="P15" s="40">
        <f t="shared" si="3"/>
        <v>0</v>
      </c>
      <c r="Q15" s="40">
        <f t="shared" si="4"/>
        <v>0</v>
      </c>
      <c r="R15" s="40">
        <f t="shared" si="5"/>
        <v>0</v>
      </c>
      <c r="S15" s="33"/>
    </row>
    <row r="16" spans="1:20" s="27" customFormat="1" ht="47.25" x14ac:dyDescent="0.25">
      <c r="A16" s="23" t="s">
        <v>158</v>
      </c>
      <c r="B16" s="23" t="s">
        <v>159</v>
      </c>
      <c r="C16" s="23" t="s">
        <v>8</v>
      </c>
      <c r="D16" s="24" t="s">
        <v>105</v>
      </c>
      <c r="E16" s="25" t="s">
        <v>8</v>
      </c>
      <c r="F16" s="26" t="s">
        <v>9</v>
      </c>
      <c r="G16" s="24">
        <v>2</v>
      </c>
      <c r="H16" s="24">
        <f t="shared" si="0"/>
        <v>6</v>
      </c>
      <c r="I16" s="45">
        <v>89.25</v>
      </c>
      <c r="J16" s="46">
        <v>0.1</v>
      </c>
      <c r="K16" s="45">
        <v>98.18</v>
      </c>
      <c r="L16" s="45">
        <f t="shared" si="1"/>
        <v>535.5</v>
      </c>
      <c r="M16" s="45">
        <f t="shared" si="2"/>
        <v>589.08000000000004</v>
      </c>
      <c r="N16" s="24" t="s">
        <v>4</v>
      </c>
      <c r="O16" s="44"/>
      <c r="P16" s="40">
        <f t="shared" si="3"/>
        <v>0</v>
      </c>
      <c r="Q16" s="40">
        <f t="shared" si="4"/>
        <v>0</v>
      </c>
      <c r="R16" s="40">
        <f t="shared" si="5"/>
        <v>0</v>
      </c>
      <c r="S16" s="33"/>
    </row>
    <row r="17" spans="1:19" s="27" customFormat="1" ht="47.25" x14ac:dyDescent="0.25">
      <c r="A17" s="23" t="s">
        <v>158</v>
      </c>
      <c r="B17" s="23" t="s">
        <v>159</v>
      </c>
      <c r="C17" s="23" t="s">
        <v>80</v>
      </c>
      <c r="D17" s="24" t="s">
        <v>106</v>
      </c>
      <c r="E17" s="25" t="s">
        <v>80</v>
      </c>
      <c r="F17" s="26" t="s">
        <v>79</v>
      </c>
      <c r="G17" s="24">
        <v>2</v>
      </c>
      <c r="H17" s="24">
        <f t="shared" si="0"/>
        <v>6</v>
      </c>
      <c r="I17" s="45">
        <v>35.700000000000003</v>
      </c>
      <c r="J17" s="46">
        <v>0.21</v>
      </c>
      <c r="K17" s="45">
        <v>43.2</v>
      </c>
      <c r="L17" s="45">
        <f t="shared" si="1"/>
        <v>214.20000000000002</v>
      </c>
      <c r="M17" s="45">
        <f t="shared" si="2"/>
        <v>259.20000000000005</v>
      </c>
      <c r="N17" s="24" t="s">
        <v>4</v>
      </c>
      <c r="O17" s="44"/>
      <c r="P17" s="40">
        <f t="shared" si="3"/>
        <v>0</v>
      </c>
      <c r="Q17" s="40">
        <f t="shared" si="4"/>
        <v>0</v>
      </c>
      <c r="R17" s="40">
        <f t="shared" si="5"/>
        <v>0</v>
      </c>
      <c r="S17" s="33"/>
    </row>
    <row r="18" spans="1:19" s="27" customFormat="1" ht="63" x14ac:dyDescent="0.25">
      <c r="A18" s="23" t="s">
        <v>158</v>
      </c>
      <c r="B18" s="23" t="s">
        <v>159</v>
      </c>
      <c r="C18" s="23" t="s">
        <v>180</v>
      </c>
      <c r="D18" s="24" t="s">
        <v>107</v>
      </c>
      <c r="E18" s="25" t="s">
        <v>82</v>
      </c>
      <c r="F18" s="26" t="s">
        <v>81</v>
      </c>
      <c r="G18" s="24">
        <v>2</v>
      </c>
      <c r="H18" s="24">
        <f t="shared" si="0"/>
        <v>6</v>
      </c>
      <c r="I18" s="45">
        <v>4692</v>
      </c>
      <c r="J18" s="46">
        <v>0.1</v>
      </c>
      <c r="K18" s="45">
        <v>5161.2</v>
      </c>
      <c r="L18" s="45">
        <f t="shared" si="1"/>
        <v>28152</v>
      </c>
      <c r="M18" s="45">
        <f t="shared" si="2"/>
        <v>30967.199999999997</v>
      </c>
      <c r="N18" s="24" t="s">
        <v>4</v>
      </c>
      <c r="O18" s="44"/>
      <c r="P18" s="40">
        <f t="shared" si="3"/>
        <v>0</v>
      </c>
      <c r="Q18" s="40">
        <f t="shared" si="4"/>
        <v>0</v>
      </c>
      <c r="R18" s="40">
        <f t="shared" si="5"/>
        <v>0</v>
      </c>
      <c r="S18" s="33"/>
    </row>
    <row r="19" spans="1:19" s="27" customFormat="1" ht="63" x14ac:dyDescent="0.25">
      <c r="A19" s="23" t="s">
        <v>158</v>
      </c>
      <c r="B19" s="23" t="s">
        <v>159</v>
      </c>
      <c r="C19" s="23" t="s">
        <v>181</v>
      </c>
      <c r="D19" s="24" t="s">
        <v>108</v>
      </c>
      <c r="E19" s="25" t="s">
        <v>129</v>
      </c>
      <c r="F19" s="26" t="s">
        <v>83</v>
      </c>
      <c r="G19" s="24">
        <v>2</v>
      </c>
      <c r="H19" s="24">
        <f t="shared" si="0"/>
        <v>6</v>
      </c>
      <c r="I19" s="45">
        <v>127.5</v>
      </c>
      <c r="J19" s="46">
        <v>0.1</v>
      </c>
      <c r="K19" s="45">
        <v>140.25</v>
      </c>
      <c r="L19" s="45">
        <f t="shared" si="1"/>
        <v>765</v>
      </c>
      <c r="M19" s="45">
        <f t="shared" si="2"/>
        <v>841.5</v>
      </c>
      <c r="N19" s="24" t="s">
        <v>4</v>
      </c>
      <c r="O19" s="44"/>
      <c r="P19" s="40">
        <f t="shared" si="3"/>
        <v>0</v>
      </c>
      <c r="Q19" s="40">
        <f t="shared" si="4"/>
        <v>0</v>
      </c>
      <c r="R19" s="40">
        <f t="shared" si="5"/>
        <v>0</v>
      </c>
      <c r="S19" s="33"/>
    </row>
    <row r="20" spans="1:19" s="27" customFormat="1" ht="47.25" x14ac:dyDescent="0.25">
      <c r="A20" s="23" t="s">
        <v>158</v>
      </c>
      <c r="B20" s="23" t="s">
        <v>159</v>
      </c>
      <c r="C20" s="23" t="s">
        <v>182</v>
      </c>
      <c r="D20" s="24" t="s">
        <v>109</v>
      </c>
      <c r="E20" s="25" t="s">
        <v>130</v>
      </c>
      <c r="F20" s="26" t="s">
        <v>84</v>
      </c>
      <c r="G20" s="24">
        <v>5</v>
      </c>
      <c r="H20" s="24">
        <f t="shared" si="0"/>
        <v>15</v>
      </c>
      <c r="I20" s="45">
        <v>397.8</v>
      </c>
      <c r="J20" s="46">
        <v>0.1</v>
      </c>
      <c r="K20" s="45">
        <v>437.58000000000004</v>
      </c>
      <c r="L20" s="45">
        <f t="shared" si="1"/>
        <v>5967</v>
      </c>
      <c r="M20" s="45">
        <f t="shared" si="2"/>
        <v>6563.7000000000007</v>
      </c>
      <c r="N20" s="24" t="s">
        <v>4</v>
      </c>
      <c r="O20" s="44"/>
      <c r="P20" s="40">
        <f t="shared" si="3"/>
        <v>0</v>
      </c>
      <c r="Q20" s="40">
        <f t="shared" si="4"/>
        <v>0</v>
      </c>
      <c r="R20" s="40">
        <f t="shared" si="5"/>
        <v>0</v>
      </c>
      <c r="S20" s="33"/>
    </row>
    <row r="21" spans="1:19" s="27" customFormat="1" ht="47.25" x14ac:dyDescent="0.25">
      <c r="A21" s="23" t="s">
        <v>158</v>
      </c>
      <c r="B21" s="23" t="s">
        <v>159</v>
      </c>
      <c r="C21" s="23" t="s">
        <v>10</v>
      </c>
      <c r="D21" s="24" t="s">
        <v>110</v>
      </c>
      <c r="E21" s="25" t="s">
        <v>10</v>
      </c>
      <c r="F21" s="26" t="s">
        <v>85</v>
      </c>
      <c r="G21" s="24">
        <v>35</v>
      </c>
      <c r="H21" s="24">
        <f t="shared" si="0"/>
        <v>105</v>
      </c>
      <c r="I21" s="45">
        <v>35.700000000000003</v>
      </c>
      <c r="J21" s="46">
        <v>0.21</v>
      </c>
      <c r="K21" s="45">
        <v>43.2</v>
      </c>
      <c r="L21" s="45">
        <f t="shared" si="1"/>
        <v>3748.5000000000005</v>
      </c>
      <c r="M21" s="45">
        <f t="shared" si="2"/>
        <v>4536</v>
      </c>
      <c r="N21" s="24" t="s">
        <v>4</v>
      </c>
      <c r="O21" s="44"/>
      <c r="P21" s="40">
        <f t="shared" si="3"/>
        <v>0</v>
      </c>
      <c r="Q21" s="40">
        <f t="shared" si="4"/>
        <v>0</v>
      </c>
      <c r="R21" s="40">
        <f t="shared" si="5"/>
        <v>0</v>
      </c>
      <c r="S21" s="33"/>
    </row>
    <row r="22" spans="1:19" s="27" customFormat="1" ht="63" x14ac:dyDescent="0.25">
      <c r="A22" s="23" t="s">
        <v>158</v>
      </c>
      <c r="B22" s="23" t="s">
        <v>159</v>
      </c>
      <c r="C22" s="23" t="s">
        <v>183</v>
      </c>
      <c r="D22" s="24" t="s">
        <v>111</v>
      </c>
      <c r="E22" s="25" t="s">
        <v>87</v>
      </c>
      <c r="F22" s="26" t="s">
        <v>86</v>
      </c>
      <c r="G22" s="24">
        <v>5</v>
      </c>
      <c r="H22" s="24">
        <f t="shared" si="0"/>
        <v>15</v>
      </c>
      <c r="I22" s="45">
        <v>2543.44</v>
      </c>
      <c r="J22" s="46">
        <v>0.1</v>
      </c>
      <c r="K22" s="45">
        <v>2797.78</v>
      </c>
      <c r="L22" s="45">
        <f t="shared" si="1"/>
        <v>38151.599999999999</v>
      </c>
      <c r="M22" s="45">
        <f t="shared" si="2"/>
        <v>41966.700000000004</v>
      </c>
      <c r="N22" s="24" t="s">
        <v>4</v>
      </c>
      <c r="O22" s="44"/>
      <c r="P22" s="40">
        <f t="shared" si="3"/>
        <v>0</v>
      </c>
      <c r="Q22" s="40">
        <f t="shared" si="4"/>
        <v>0</v>
      </c>
      <c r="R22" s="40">
        <f t="shared" si="5"/>
        <v>0</v>
      </c>
      <c r="S22" s="33"/>
    </row>
    <row r="23" spans="1:19" s="27" customFormat="1" ht="63" x14ac:dyDescent="0.25">
      <c r="A23" s="23" t="s">
        <v>158</v>
      </c>
      <c r="B23" s="23" t="s">
        <v>159</v>
      </c>
      <c r="C23" s="23" t="s">
        <v>184</v>
      </c>
      <c r="D23" s="24" t="s">
        <v>112</v>
      </c>
      <c r="E23" s="25" t="s">
        <v>89</v>
      </c>
      <c r="F23" s="28" t="s">
        <v>88</v>
      </c>
      <c r="G23" s="24">
        <v>5</v>
      </c>
      <c r="H23" s="24">
        <f t="shared" si="0"/>
        <v>15</v>
      </c>
      <c r="I23" s="45">
        <v>1494.3</v>
      </c>
      <c r="J23" s="46">
        <v>0.1</v>
      </c>
      <c r="K23" s="45">
        <v>1643.73</v>
      </c>
      <c r="L23" s="45">
        <f t="shared" si="1"/>
        <v>22414.5</v>
      </c>
      <c r="M23" s="45">
        <f t="shared" si="2"/>
        <v>24655.95</v>
      </c>
      <c r="N23" s="24" t="s">
        <v>4</v>
      </c>
      <c r="O23" s="44"/>
      <c r="P23" s="40">
        <f t="shared" si="3"/>
        <v>0</v>
      </c>
      <c r="Q23" s="40">
        <f t="shared" si="4"/>
        <v>0</v>
      </c>
      <c r="R23" s="40">
        <f t="shared" si="5"/>
        <v>0</v>
      </c>
      <c r="S23" s="33"/>
    </row>
    <row r="24" spans="1:19" s="27" customFormat="1" ht="63" x14ac:dyDescent="0.25">
      <c r="A24" s="23" t="s">
        <v>158</v>
      </c>
      <c r="B24" s="23" t="s">
        <v>159</v>
      </c>
      <c r="C24" s="23" t="s">
        <v>185</v>
      </c>
      <c r="D24" s="24" t="s">
        <v>113</v>
      </c>
      <c r="E24" s="25" t="s">
        <v>131</v>
      </c>
      <c r="F24" s="26" t="s">
        <v>90</v>
      </c>
      <c r="G24" s="24">
        <v>15</v>
      </c>
      <c r="H24" s="24">
        <f t="shared" si="0"/>
        <v>45</v>
      </c>
      <c r="I24" s="45">
        <v>300.89999999999998</v>
      </c>
      <c r="J24" s="46">
        <v>0.1</v>
      </c>
      <c r="K24" s="45">
        <v>330.98999999999995</v>
      </c>
      <c r="L24" s="45">
        <f t="shared" si="1"/>
        <v>13540.499999999998</v>
      </c>
      <c r="M24" s="45">
        <f t="shared" si="2"/>
        <v>14894.549999999997</v>
      </c>
      <c r="N24" s="24" t="s">
        <v>4</v>
      </c>
      <c r="O24" s="44"/>
      <c r="P24" s="40">
        <f t="shared" si="3"/>
        <v>0</v>
      </c>
      <c r="Q24" s="40">
        <f t="shared" si="4"/>
        <v>0</v>
      </c>
      <c r="R24" s="40">
        <f t="shared" si="5"/>
        <v>0</v>
      </c>
      <c r="S24" s="33"/>
    </row>
    <row r="25" spans="1:19" s="27" customFormat="1" ht="47.25" x14ac:dyDescent="0.25">
      <c r="A25" s="23" t="s">
        <v>158</v>
      </c>
      <c r="B25" s="23" t="s">
        <v>159</v>
      </c>
      <c r="C25" s="23" t="s">
        <v>91</v>
      </c>
      <c r="D25" s="24" t="s">
        <v>114</v>
      </c>
      <c r="E25" s="25" t="s">
        <v>91</v>
      </c>
      <c r="F25" s="26" t="s">
        <v>11</v>
      </c>
      <c r="G25" s="24">
        <v>8</v>
      </c>
      <c r="H25" s="24">
        <f t="shared" si="0"/>
        <v>24</v>
      </c>
      <c r="I25" s="45">
        <v>35.700000000000003</v>
      </c>
      <c r="J25" s="46">
        <v>0.21</v>
      </c>
      <c r="K25" s="45">
        <v>43.2</v>
      </c>
      <c r="L25" s="45">
        <f t="shared" si="1"/>
        <v>856.80000000000007</v>
      </c>
      <c r="M25" s="45">
        <f t="shared" si="2"/>
        <v>1036.8000000000002</v>
      </c>
      <c r="N25" s="24" t="s">
        <v>4</v>
      </c>
      <c r="O25" s="44"/>
      <c r="P25" s="40">
        <f t="shared" si="3"/>
        <v>0</v>
      </c>
      <c r="Q25" s="40">
        <f t="shared" si="4"/>
        <v>0</v>
      </c>
      <c r="R25" s="40">
        <f t="shared" si="5"/>
        <v>0</v>
      </c>
      <c r="S25" s="33"/>
    </row>
    <row r="26" spans="1:19" s="27" customFormat="1" ht="75" customHeight="1" x14ac:dyDescent="0.25">
      <c r="E26" s="29"/>
      <c r="K26" s="14" t="s">
        <v>136</v>
      </c>
      <c r="L26" s="41">
        <f>SUM(L3:L25)</f>
        <v>167267.12999999998</v>
      </c>
      <c r="M26" s="41">
        <f>SUM(M3:M25)</f>
        <v>184524.50999999998</v>
      </c>
      <c r="P26" s="21" t="s">
        <v>150</v>
      </c>
      <c r="Q26" s="43">
        <f>SUM(Q3:Q25)</f>
        <v>0</v>
      </c>
      <c r="R26" s="15"/>
    </row>
    <row r="27" spans="1:19" s="27" customFormat="1" ht="66" x14ac:dyDescent="0.25">
      <c r="E27" s="29"/>
      <c r="L27" s="30"/>
      <c r="P27" s="15"/>
      <c r="Q27" s="21" t="s">
        <v>151</v>
      </c>
      <c r="R27" s="43">
        <f>SUM(R3:R25)</f>
        <v>0</v>
      </c>
    </row>
    <row r="28" spans="1:19" s="27" customFormat="1" x14ac:dyDescent="0.2">
      <c r="E28" s="29"/>
      <c r="L28" s="30"/>
      <c r="M28" s="30"/>
    </row>
  </sheetData>
  <sheetProtection algorithmName="SHA-512" hashValue="nrHG4hnyUWcmVHTQ15TPhR7yqz5BpfitgXRiJqeQ/eNdeALvpddEAw1/NwhkQIDGN+em1ChrWMfTYI88k3JbQg==" saltValue="dYPLZa51OhQkZoiYn3ELTw==" spinCount="100000" sheet="1" objects="1" scenarios="1" selectLockedCells="1"/>
  <mergeCells count="1">
    <mergeCell ref="A1:N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aca6f52692bac37ad54067cf9c4844b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6d2e2d0f8ce5185faa3906d8cf46be14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16511E-6D09-418A-95B9-CDB1C078F95A}"/>
</file>

<file path=customXml/itemProps2.xml><?xml version="1.0" encoding="utf-8"?>
<ds:datastoreItem xmlns:ds="http://schemas.openxmlformats.org/officeDocument/2006/customXml" ds:itemID="{DCC03873-94E6-4AC9-A2D7-EF635CFA293F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6519CB47-9127-460E-B4BD-EA286155BE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LOTE 1.</vt:lpstr>
      <vt:lpstr>LOTE 2.</vt:lpstr>
      <vt:lpstr>LOTE 3.</vt:lpstr>
      <vt:lpstr>LOTE 4.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Lorena Lopez Barcenilla</dc:creator>
  <cp:keywords/>
  <dc:description/>
  <cp:lastModifiedBy>Cesar Hermosilla Llata</cp:lastModifiedBy>
  <cp:revision/>
  <cp:lastPrinted>2025-10-07T06:56:39Z</cp:lastPrinted>
  <dcterms:created xsi:type="dcterms:W3CDTF">2025-09-03T12:44:04Z</dcterms:created>
  <dcterms:modified xsi:type="dcterms:W3CDTF">2025-12-03T15:45:15Z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