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11 - AGENCIA DE VIAJES/ANEXOS PCAP/"/>
    </mc:Choice>
  </mc:AlternateContent>
  <xr:revisionPtr revIDLastSave="1319" documentId="8_{688F5822-67E0-4EE4-A959-9F8E675FECB0}" xr6:coauthVersionLast="47" xr6:coauthVersionMax="47" xr10:uidLastSave="{AA3A967E-55CB-4DE5-B9AA-40CBE182D43E}"/>
  <bookViews>
    <workbookView xWindow="-120" yWindow="-120" windowWidth="29040" windowHeight="15720" tabRatio="679" xr2:uid="{67412479-34BC-468E-AFA1-ECD3EF431C76}"/>
  </bookViews>
  <sheets>
    <sheet name="OFERTA ECONOMICA" sheetId="13" r:id="rId1"/>
  </sheets>
  <externalReferences>
    <externalReference r:id="rId2"/>
    <externalReference r:id="rId3"/>
  </externalReferences>
  <definedNames>
    <definedName name="NO" comment="SI">'[1]DESPLAZAMIENTOS 2019'!$L$3</definedName>
    <definedName name="OTROS">'[2]MOTIVO GASTO'!$F$122</definedName>
  </definedName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3" l="1"/>
  <c r="E13" i="13"/>
  <c r="G7" i="13"/>
  <c r="H7" i="13" s="1"/>
  <c r="G4" i="13"/>
  <c r="H4" i="13" s="1"/>
  <c r="G3" i="13"/>
  <c r="H3" i="13" s="1"/>
  <c r="G8" i="13" l="1"/>
  <c r="F13" i="13"/>
  <c r="H8" i="13" l="1"/>
  <c r="B14" i="13"/>
  <c r="D14" i="13" s="1"/>
  <c r="D15" i="13" s="1"/>
  <c r="C14" i="13" l="1"/>
  <c r="E14" i="13" s="1"/>
  <c r="E15" i="13" s="1"/>
  <c r="C15" i="13" l="1"/>
  <c r="F15" i="13" s="1"/>
  <c r="F14" i="13"/>
  <c r="G15" i="13" l="1"/>
  <c r="H15" i="13" s="1"/>
</calcChain>
</file>

<file path=xl/sharedStrings.xml><?xml version="1.0" encoding="utf-8"?>
<sst xmlns="http://schemas.openxmlformats.org/spreadsheetml/2006/main" count="44" uniqueCount="39">
  <si>
    <t>Avion</t>
  </si>
  <si>
    <t xml:space="preserve">Alojamiento </t>
  </si>
  <si>
    <t>Coche alquiler</t>
  </si>
  <si>
    <t>Tren y autobús</t>
  </si>
  <si>
    <t>Eventos y restauración</t>
  </si>
  <si>
    <t>TOTAL</t>
  </si>
  <si>
    <t>IVA DEL CONTRATO INICIAL (10 % del gasto de viajes, 21 % a las comisiones)</t>
  </si>
  <si>
    <t>PBL CON IVA</t>
  </si>
  <si>
    <t>MODIFICACION PREVISTA 10 %</t>
  </si>
  <si>
    <t>VALOR ESTIMADO</t>
  </si>
  <si>
    <t>comision billete avion</t>
  </si>
  <si>
    <t>comision billete tren</t>
  </si>
  <si>
    <t>eventos</t>
  </si>
  <si>
    <t>Prorroga 1 año</t>
  </si>
  <si>
    <t>COMISION OFERTADA SIN IVA</t>
  </si>
  <si>
    <t>COMISION MAXIMA SIN IVA</t>
  </si>
  <si>
    <t>DESCUENTO MAXIMO</t>
  </si>
  <si>
    <t>DESCUENTO MINIMO</t>
  </si>
  <si>
    <t>COMISION MINIMA SIN IVA</t>
  </si>
  <si>
    <t>TIPOS DE SERVICIOS</t>
  </si>
  <si>
    <t>TIPO COMISION</t>
  </si>
  <si>
    <t>CRITERIOS</t>
  </si>
  <si>
    <t>OFERTA 3 AÑOS SIN IVA</t>
  </si>
  <si>
    <t>OFERTA 1 AÑO SIN IVA</t>
  </si>
  <si>
    <t>Nº SERVICIOS 1 AÑO</t>
  </si>
  <si>
    <t>IMPORTE EVENTOS 1 AÑO</t>
  </si>
  <si>
    <t>TIPO GASTO</t>
  </si>
  <si>
    <t>GASTOS SERVICIOS</t>
  </si>
  <si>
    <t xml:space="preserve">GASTOS DE COMISION MÁXIMOS </t>
  </si>
  <si>
    <t>OFERTA 3 AÑOS SIN IVA (IMPORTES A INDICAR EN PIXELWARE)</t>
  </si>
  <si>
    <t>CRITERIO C1 PIXELWARE</t>
  </si>
  <si>
    <t>CRITERIO C2 PIXELWARE</t>
  </si>
  <si>
    <t>CRITERIO C5 PIXELWARE</t>
  </si>
  <si>
    <t>PRESUPUESTO MAXIMO 3 AÑOS SIN IVA</t>
  </si>
  <si>
    <t>COMISION TOTAL</t>
  </si>
  <si>
    <t>CRITERIO C3 PIXELWARE</t>
  </si>
  <si>
    <t>CRITERIO C4 PIXELWARE</t>
  </si>
  <si>
    <t>Descuento alquiler coche</t>
  </si>
  <si>
    <t>Descuento alojamiento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</si>
</sst>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sz val="9"/>
      <color rgb="FF000000"/>
      <name val="Verdana"/>
      <family val="2"/>
    </font>
    <font>
      <b/>
      <sz val="9"/>
      <color rgb="FFFFFFFF"/>
      <name val="Verdana"/>
      <family val="2"/>
    </font>
    <font>
      <sz val="10"/>
      <color theme="1"/>
      <name val="Verdana"/>
      <family val="2"/>
    </font>
    <font>
      <b/>
      <sz val="10"/>
      <color rgb="FFFFFFFF"/>
      <name val="Verdana"/>
      <family val="2"/>
    </font>
    <font>
      <b/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8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9" fontId="0" fillId="0" borderId="0" xfId="0" applyNumberFormat="1"/>
    <xf numFmtId="44" fontId="0" fillId="0" borderId="0" xfId="0" applyNumberFormat="1"/>
    <xf numFmtId="0" fontId="4" fillId="3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44" fontId="0" fillId="0" borderId="1" xfId="1" applyFont="1" applyBorder="1"/>
    <xf numFmtId="9" fontId="0" fillId="0" borderId="1" xfId="0" applyNumberFormat="1" applyBorder="1"/>
    <xf numFmtId="44" fontId="0" fillId="0" borderId="1" xfId="0" applyNumberFormat="1" applyBorder="1"/>
    <xf numFmtId="8" fontId="2" fillId="0" borderId="1" xfId="0" applyNumberFormat="1" applyFont="1" applyBorder="1" applyAlignment="1">
      <alignment horizontal="right" vertical="center" wrapText="1"/>
    </xf>
    <xf numFmtId="44" fontId="2" fillId="0" borderId="1" xfId="0" applyNumberFormat="1" applyFont="1" applyBorder="1" applyAlignment="1">
      <alignment horizontal="right" vertical="center" wrapText="1"/>
    </xf>
    <xf numFmtId="8" fontId="0" fillId="0" borderId="1" xfId="0" applyNumberFormat="1" applyBorder="1"/>
    <xf numFmtId="8" fontId="0" fillId="0" borderId="1" xfId="0" applyNumberForma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8" fontId="1" fillId="3" borderId="1" xfId="0" applyNumberFormat="1" applyFont="1" applyFill="1" applyBorder="1"/>
    <xf numFmtId="8" fontId="0" fillId="0" borderId="1" xfId="0" applyNumberFormat="1" applyFill="1" applyBorder="1"/>
    <xf numFmtId="0" fontId="7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0" fontId="1" fillId="0" borderId="1" xfId="0" applyFont="1" applyBorder="1"/>
    <xf numFmtId="8" fontId="1" fillId="2" borderId="1" xfId="0" applyNumberFormat="1" applyFont="1" applyFill="1" applyBorder="1" applyAlignment="1">
      <alignment horizontal="right" wrapText="1"/>
    </xf>
    <xf numFmtId="8" fontId="1" fillId="3" borderId="1" xfId="0" applyNumberFormat="1" applyFont="1" applyFill="1" applyBorder="1" applyAlignment="1">
      <alignment horizontal="right" wrapText="1"/>
    </xf>
    <xf numFmtId="44" fontId="1" fillId="3" borderId="1" xfId="0" applyNumberFormat="1" applyFont="1" applyFill="1" applyBorder="1"/>
    <xf numFmtId="44" fontId="1" fillId="2" borderId="1" xfId="1" applyFont="1" applyFill="1" applyBorder="1" applyProtection="1">
      <protection locked="0"/>
    </xf>
    <xf numFmtId="9" fontId="1" fillId="2" borderId="1" xfId="0" applyNumberFormat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utuamontanesaes.sharepoint.com/sites/direcciongeneral/Documentos%20compartidos/General/Direccion/Secretaria/Anaisa/CONTROL%20GASTOS/CONTROL%20GASTOS.xlsx" TargetMode="External"/><Relationship Id="rId1" Type="http://schemas.openxmlformats.org/officeDocument/2006/relationships/externalLinkPath" Target="/sites/direcciongeneral/Documentos%20compartidos/General/Direccion/Secretaria/Anaisa/CONTROL%20GASTOS/CONTROL%20GAST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TIVO%20GAST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CEDIMIENTO CONTROL GASTOS"/>
      <sheetName val="CONTROS GASTOS 2026"/>
      <sheetName val="GRABACIÓN FRAS Y TICKET PRESI"/>
      <sheetName val="RESUMEN 2025"/>
      <sheetName val="CONTROL GASTOS 2025"/>
      <sheetName val="RESUMEN 2024-CONTAR"/>
      <sheetName val="RESUMEN 2024"/>
      <sheetName val="CONTROL GASTOS 2024"/>
      <sheetName val="RESUMEN 2023"/>
      <sheetName val="CONTROL GASTOS 2023"/>
      <sheetName val="RESUMEN 2022"/>
      <sheetName val="CONTROL GASTOS 2022"/>
      <sheetName val="RESUMEN 2021"/>
      <sheetName val="CONTROL GASTOS 2021"/>
      <sheetName val="CONTROL GASTOS 2020"/>
      <sheetName val="DESPLAZAMIENTOS 2019"/>
      <sheetName val="FORMACION 2019"/>
      <sheetName val="armonicar 01 AL 05 DEL 2018"/>
      <sheetName val="TRANSPORTE NO SANIT-20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L3" t="str">
            <v xml:space="preserve">SI </v>
          </cell>
        </row>
      </sheetData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IVO GAST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3A768-64AE-432A-81AA-1A70B0227AA4}">
  <dimension ref="A2:O16"/>
  <sheetViews>
    <sheetView tabSelected="1" workbookViewId="0">
      <selection activeCell="C9" sqref="C1:C9"/>
    </sheetView>
  </sheetViews>
  <sheetFormatPr baseColWidth="10" defaultRowHeight="12.75" x14ac:dyDescent="0.2"/>
  <cols>
    <col min="1" max="1" width="26.625" customWidth="1"/>
    <col min="2" max="2" width="21.875" customWidth="1"/>
    <col min="3" max="3" width="14.75" customWidth="1"/>
    <col min="4" max="4" width="14.375" customWidth="1"/>
    <col min="5" max="5" width="14.125" customWidth="1"/>
    <col min="6" max="6" width="13.25" customWidth="1"/>
    <col min="7" max="7" width="14.125" customWidth="1"/>
    <col min="8" max="8" width="13.625" customWidth="1"/>
    <col min="9" max="9" width="5" customWidth="1"/>
    <col min="10" max="10" width="24.125" customWidth="1"/>
    <col min="11" max="11" width="14.75" customWidth="1"/>
  </cols>
  <sheetData>
    <row r="2" spans="1:15" ht="33.75" x14ac:dyDescent="0.2">
      <c r="A2" s="10" t="s">
        <v>21</v>
      </c>
      <c r="B2" s="10" t="s">
        <v>20</v>
      </c>
      <c r="C2" s="10"/>
      <c r="D2" s="10" t="s">
        <v>24</v>
      </c>
      <c r="E2" s="10" t="s">
        <v>25</v>
      </c>
      <c r="F2" s="10" t="s">
        <v>14</v>
      </c>
      <c r="G2" s="10" t="s">
        <v>23</v>
      </c>
      <c r="H2" s="10" t="s">
        <v>22</v>
      </c>
      <c r="K2" s="10" t="s">
        <v>19</v>
      </c>
      <c r="L2" s="5" t="s">
        <v>15</v>
      </c>
      <c r="M2" s="5" t="s">
        <v>18</v>
      </c>
      <c r="N2" s="5" t="s">
        <v>16</v>
      </c>
      <c r="O2" s="5" t="s">
        <v>17</v>
      </c>
    </row>
    <row r="3" spans="1:15" x14ac:dyDescent="0.2">
      <c r="A3" s="25" t="s">
        <v>30</v>
      </c>
      <c r="B3" s="1" t="s">
        <v>10</v>
      </c>
      <c r="C3" s="1"/>
      <c r="D3" s="1">
        <v>219</v>
      </c>
      <c r="E3" s="1"/>
      <c r="F3" s="29"/>
      <c r="G3" s="12">
        <f>F3*D3</f>
        <v>0</v>
      </c>
      <c r="H3" s="14">
        <f>G3*3</f>
        <v>0</v>
      </c>
      <c r="K3" s="11" t="s">
        <v>0</v>
      </c>
      <c r="L3" s="12">
        <v>15</v>
      </c>
      <c r="M3" s="12">
        <v>5</v>
      </c>
      <c r="N3" s="1"/>
      <c r="O3" s="1"/>
    </row>
    <row r="4" spans="1:15" x14ac:dyDescent="0.2">
      <c r="A4" s="25" t="s">
        <v>31</v>
      </c>
      <c r="B4" s="1" t="s">
        <v>11</v>
      </c>
      <c r="C4" s="1"/>
      <c r="D4" s="1">
        <v>290</v>
      </c>
      <c r="E4" s="1"/>
      <c r="F4" s="29"/>
      <c r="G4" s="12">
        <f>F4*D4</f>
        <v>0</v>
      </c>
      <c r="H4" s="14">
        <f t="shared" ref="H4:H8" si="0">G4*3</f>
        <v>0</v>
      </c>
      <c r="K4" s="11" t="s">
        <v>3</v>
      </c>
      <c r="L4" s="12">
        <v>5</v>
      </c>
      <c r="M4" s="12">
        <v>2.5</v>
      </c>
      <c r="N4" s="1"/>
      <c r="O4" s="1"/>
    </row>
    <row r="5" spans="1:15" x14ac:dyDescent="0.2">
      <c r="A5" s="25" t="s">
        <v>35</v>
      </c>
      <c r="B5" s="1" t="s">
        <v>37</v>
      </c>
      <c r="C5" s="1"/>
      <c r="D5" s="1"/>
      <c r="E5" s="1"/>
      <c r="F5" s="29"/>
      <c r="G5" s="12"/>
      <c r="H5" s="14"/>
      <c r="K5" s="11" t="s">
        <v>1</v>
      </c>
      <c r="L5" s="13"/>
      <c r="M5" s="1"/>
      <c r="N5" s="13">
        <v>0.1</v>
      </c>
      <c r="O5" s="13">
        <v>0.05</v>
      </c>
    </row>
    <row r="6" spans="1:15" x14ac:dyDescent="0.2">
      <c r="A6" s="25" t="s">
        <v>36</v>
      </c>
      <c r="B6" s="1" t="s">
        <v>38</v>
      </c>
      <c r="C6" s="1"/>
      <c r="D6" s="1"/>
      <c r="E6" s="1"/>
      <c r="F6" s="29"/>
      <c r="G6" s="12"/>
      <c r="H6" s="14"/>
      <c r="K6" s="11" t="s">
        <v>2</v>
      </c>
      <c r="L6" s="1"/>
      <c r="M6" s="1"/>
      <c r="N6" s="13">
        <v>0.05</v>
      </c>
      <c r="O6" s="13">
        <v>0.01</v>
      </c>
    </row>
    <row r="7" spans="1:15" ht="22.5" x14ac:dyDescent="0.2">
      <c r="A7" s="25" t="s">
        <v>32</v>
      </c>
      <c r="B7" s="1" t="s">
        <v>12</v>
      </c>
      <c r="C7" s="1"/>
      <c r="D7" s="2"/>
      <c r="E7" s="2">
        <v>32933.68</v>
      </c>
      <c r="F7" s="30"/>
      <c r="G7" s="12">
        <f>F7*E7</f>
        <v>0</v>
      </c>
      <c r="H7" s="14">
        <f t="shared" si="0"/>
        <v>0</v>
      </c>
      <c r="K7" s="11" t="s">
        <v>4</v>
      </c>
      <c r="L7" s="13">
        <v>0.06</v>
      </c>
      <c r="M7" s="13">
        <v>0.03</v>
      </c>
      <c r="N7" s="1"/>
      <c r="O7" s="1"/>
    </row>
    <row r="8" spans="1:15" x14ac:dyDescent="0.2">
      <c r="A8" s="25" t="s">
        <v>34</v>
      </c>
      <c r="B8" s="1"/>
      <c r="C8" s="1"/>
      <c r="D8" s="2"/>
      <c r="E8" s="1"/>
      <c r="F8" s="1"/>
      <c r="G8" s="14">
        <f>G3+G4+G7</f>
        <v>0</v>
      </c>
      <c r="H8" s="28">
        <f t="shared" si="0"/>
        <v>0</v>
      </c>
    </row>
    <row r="9" spans="1:15" x14ac:dyDescent="0.2">
      <c r="F9" s="8"/>
    </row>
    <row r="10" spans="1:15" ht="38.25" x14ac:dyDescent="0.2">
      <c r="F10" s="3"/>
      <c r="G10" s="9"/>
      <c r="J10" s="6" t="s">
        <v>26</v>
      </c>
      <c r="K10" s="6" t="s">
        <v>33</v>
      </c>
    </row>
    <row r="11" spans="1:15" x14ac:dyDescent="0.2">
      <c r="J11" s="23" t="s">
        <v>27</v>
      </c>
      <c r="K11" s="24">
        <v>445161.77</v>
      </c>
    </row>
    <row r="12" spans="1:15" ht="89.25" x14ac:dyDescent="0.2">
      <c r="A12" s="6" t="s">
        <v>26</v>
      </c>
      <c r="B12" s="6" t="s">
        <v>23</v>
      </c>
      <c r="C12" s="6" t="s">
        <v>29</v>
      </c>
      <c r="D12" s="6" t="s">
        <v>13</v>
      </c>
      <c r="E12" s="6" t="s">
        <v>6</v>
      </c>
      <c r="F12" s="6" t="s">
        <v>7</v>
      </c>
      <c r="G12" s="6" t="s">
        <v>8</v>
      </c>
      <c r="H12" s="6" t="s">
        <v>9</v>
      </c>
      <c r="J12" s="19" t="s">
        <v>28</v>
      </c>
      <c r="K12" s="24">
        <v>20133.060000000001</v>
      </c>
    </row>
    <row r="13" spans="1:15" x14ac:dyDescent="0.2">
      <c r="A13" s="19" t="s">
        <v>27</v>
      </c>
      <c r="B13" s="15">
        <v>140522.95000000001</v>
      </c>
      <c r="C13" s="26">
        <v>445161.77</v>
      </c>
      <c r="D13" s="17">
        <v>155867.68</v>
      </c>
      <c r="E13" s="17">
        <f>C13*0.1</f>
        <v>44516.177000000003</v>
      </c>
      <c r="F13" s="17">
        <f>C13+E13</f>
        <v>489677.94700000004</v>
      </c>
      <c r="G13" s="17"/>
      <c r="H13" s="1"/>
      <c r="J13" s="20" t="s">
        <v>5</v>
      </c>
      <c r="K13" s="24">
        <f>K11+K12</f>
        <v>465294.83</v>
      </c>
    </row>
    <row r="14" spans="1:15" ht="25.5" x14ac:dyDescent="0.2">
      <c r="A14" s="19" t="s">
        <v>28</v>
      </c>
      <c r="B14" s="16">
        <f>G8</f>
        <v>0</v>
      </c>
      <c r="C14" s="26">
        <f>B14*3</f>
        <v>0</v>
      </c>
      <c r="D14" s="7">
        <f>B14</f>
        <v>0</v>
      </c>
      <c r="E14" s="17">
        <f>C14*0.21</f>
        <v>0</v>
      </c>
      <c r="F14" s="17">
        <f>C14+E14</f>
        <v>0</v>
      </c>
      <c r="G14" s="1"/>
      <c r="H14" s="1"/>
    </row>
    <row r="15" spans="1:15" x14ac:dyDescent="0.2">
      <c r="A15" s="20" t="s">
        <v>5</v>
      </c>
      <c r="B15" s="18"/>
      <c r="C15" s="27">
        <f>SUM(C13:C14)</f>
        <v>445161.77</v>
      </c>
      <c r="D15" s="17">
        <f>D13+D14</f>
        <v>155867.68</v>
      </c>
      <c r="E15" s="22">
        <f>E13+E14</f>
        <v>44516.177000000003</v>
      </c>
      <c r="F15" s="21">
        <f>C15+E15</f>
        <v>489677.94700000004</v>
      </c>
      <c r="G15" s="21">
        <f>(C15+D15)*0.1</f>
        <v>60102.945</v>
      </c>
      <c r="H15" s="21">
        <f>C15+D15+G15</f>
        <v>661132.3949999999</v>
      </c>
    </row>
    <row r="16" spans="1:15" x14ac:dyDescent="0.2">
      <c r="C16" s="4"/>
      <c r="D16" s="4"/>
    </row>
  </sheetData>
  <sheetProtection select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2f2895-2310-4824-9eb1-9c94b49fd663" xsi:nil="true"/>
    <lcf76f155ced4ddcb4097134ff3c332f xmlns="09074f93-0823-4b68-83f1-0a6c8042d38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3843DD-BCFE-43DF-A269-13EE58B5E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509A91-0F85-495F-80F4-0AAB454E0733}">
  <ds:schemaRefs>
    <ds:schemaRef ds:uri="http://schemas.microsoft.com/office/2006/metadata/properties"/>
    <ds:schemaRef ds:uri="http://schemas.microsoft.com/office/infopath/2007/PartnerControls"/>
    <ds:schemaRef ds:uri="5df5bab4-01da-43b5-bd79-19addbd44dd3"/>
    <ds:schemaRef ds:uri="216bcd33-c2fa-46ea-92e5-f1b06a95f9e4"/>
    <ds:schemaRef ds:uri="df2f2895-2310-4824-9eb1-9c94b49fd663"/>
    <ds:schemaRef ds:uri="09074f93-0823-4b68-83f1-0a6c8042d384"/>
  </ds:schemaRefs>
</ds:datastoreItem>
</file>

<file path=customXml/itemProps3.xml><?xml version="1.0" encoding="utf-8"?>
<ds:datastoreItem xmlns:ds="http://schemas.openxmlformats.org/officeDocument/2006/customXml" ds:itemID="{8DDD44FC-CB39-4C3D-A115-4FAE815478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Manso Herraiz</dc:creator>
  <cp:lastModifiedBy>Cesar Hermosilla Llata</cp:lastModifiedBy>
  <dcterms:created xsi:type="dcterms:W3CDTF">2026-02-03T10:15:57Z</dcterms:created>
  <dcterms:modified xsi:type="dcterms:W3CDTF">2026-07-08T09:14:53Z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