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PW-S-37601 - AMBULANCIAS CANTABRIA TRAS DESIERTO/ANEXOS/"/>
    </mc:Choice>
  </mc:AlternateContent>
  <xr:revisionPtr revIDLastSave="49" documentId="13_ncr:1_{D7CD707E-7EBC-470C-9755-B02BC1C4BFC0}" xr6:coauthVersionLast="47" xr6:coauthVersionMax="47" xr10:uidLastSave="{1DC3FBFB-926D-4206-BD8F-1431461CD3C7}"/>
  <bookViews>
    <workbookView xWindow="-120" yWindow="-120" windowWidth="29040" windowHeight="15720" xr2:uid="{00000000-000D-0000-FFFF-FFFF00000000}"/>
  </bookViews>
  <sheets>
    <sheet name="pbl sin tipo c urgente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8" l="1"/>
  <c r="B32" i="8" s="1"/>
  <c r="L15" i="8"/>
  <c r="L13" i="8"/>
  <c r="K12" i="8"/>
  <c r="I15" i="8"/>
  <c r="I21" i="8" s="1"/>
  <c r="H15" i="8"/>
  <c r="H21" i="8" s="1"/>
  <c r="I14" i="8"/>
  <c r="I20" i="8" s="1"/>
  <c r="H14" i="8"/>
  <c r="H20" i="8" s="1"/>
  <c r="H13" i="8"/>
  <c r="H19" i="8" s="1"/>
  <c r="F15" i="8"/>
  <c r="E15" i="8"/>
  <c r="F14" i="8"/>
  <c r="E14" i="8"/>
  <c r="E13" i="8"/>
  <c r="E19" i="8" s="1"/>
  <c r="C15" i="8"/>
  <c r="B15" i="8"/>
  <c r="B21" i="8" s="1"/>
  <c r="C14" i="8"/>
  <c r="B14" i="8"/>
  <c r="B13" i="8"/>
  <c r="K21" i="8"/>
  <c r="F21" i="8"/>
  <c r="E21" i="8"/>
  <c r="C21" i="8"/>
  <c r="L20" i="8"/>
  <c r="K20" i="8"/>
  <c r="F20" i="8"/>
  <c r="E20" i="8"/>
  <c r="C20" i="8"/>
  <c r="B20" i="8"/>
  <c r="K19" i="8"/>
  <c r="I19" i="8"/>
  <c r="F19" i="8"/>
  <c r="C19" i="8"/>
  <c r="B19" i="8"/>
  <c r="L18" i="8"/>
  <c r="K18" i="8"/>
  <c r="L21" i="8"/>
  <c r="L19" i="8"/>
  <c r="C31" i="8" l="1"/>
  <c r="C32" i="8" s="1"/>
  <c r="C22" i="8"/>
  <c r="B22" i="8"/>
  <c r="E22" i="8"/>
  <c r="I22" i="8"/>
  <c r="K22" i="8"/>
  <c r="F22" i="8"/>
  <c r="H22" i="8"/>
  <c r="L22" i="8"/>
  <c r="B33" i="8"/>
  <c r="B34" i="8" s="1"/>
  <c r="B23" i="8" l="1"/>
  <c r="H23" i="8"/>
  <c r="K23" i="8"/>
  <c r="E23" i="8"/>
  <c r="B24" i="8" l="1"/>
  <c r="B36" i="8" s="1"/>
  <c r="B37" i="8" s="1"/>
</calcChain>
</file>

<file path=xl/sharedStrings.xml><?xml version="1.0" encoding="utf-8"?>
<sst xmlns="http://schemas.openxmlformats.org/spreadsheetml/2006/main" count="134" uniqueCount="38">
  <si>
    <t>TRAMO</t>
  </si>
  <si>
    <t>FIJO</t>
  </si>
  <si>
    <t>&lt;= 8 Km</t>
  </si>
  <si>
    <t>&gt;8Km y =&lt;30Km</t>
  </si>
  <si>
    <t xml:space="preserve">&gt;30Km </t>
  </si>
  <si>
    <t>TRAYECTOS</t>
  </si>
  <si>
    <t>KILOMETROS</t>
  </si>
  <si>
    <t>TOTAL</t>
  </si>
  <si>
    <t>TARIFAS TRANSPORTE SANITARIO</t>
  </si>
  <si>
    <t>PRESUPUESTO TRANSPORTE SANITARIO</t>
  </si>
  <si>
    <t>PRECIO</t>
  </si>
  <si>
    <t>PRUEBAS</t>
  </si>
  <si>
    <t>CANTIDADES</t>
  </si>
  <si>
    <t>TOTAL PRUEBAS</t>
  </si>
  <si>
    <t>ENVIO DE PRUEBAS</t>
  </si>
  <si>
    <t>KM TOTALES (12 KM/PRUEBA)</t>
  </si>
  <si>
    <t>TOTAL TRANSPORTE SANITARIO</t>
  </si>
  <si>
    <t>SOPORTE VITAL AVANZADO TIPO C PROGRAMADA</t>
  </si>
  <si>
    <t>A2 COLECTIVO</t>
  </si>
  <si>
    <t>TIPO A1</t>
  </si>
  <si>
    <t>SOPORTE VITAL BASICO (B)</t>
  </si>
  <si>
    <t>€/KM</t>
  </si>
  <si>
    <t>IMPORTE FIJO</t>
  </si>
  <si>
    <t>&lt;= 8 Km CON ENFERMERIA Y MEDICO</t>
  </si>
  <si>
    <t>&gt;8Km CON ENFERMERIA Y MEDICO se cobran Km. De vuelta</t>
  </si>
  <si>
    <t>&gt;8Km  CON ENFERMERIA se cobran Km. De vuelta</t>
  </si>
  <si>
    <t>&lt;= 8 Km CON ENFERMERIA</t>
  </si>
  <si>
    <t>SVA TIPO C PROGRAMADA</t>
  </si>
  <si>
    <t>10 %IVA SOLO PARA EL TRANSPORTE DE PRUEBAS</t>
  </si>
  <si>
    <t>OFERTA TOTAL TRANSPORTE PRUEBAS A INDICAR EN APLICACIÓN</t>
  </si>
  <si>
    <t>TOTAL OFERTA 2 AÑOS SIN IVA</t>
  </si>
  <si>
    <t>TOTAL OFERTA 2 AÑOS CON IVA</t>
  </si>
  <si>
    <t>OFERTA TOTAL  TIPO C</t>
  </si>
  <si>
    <t>OFERTA TOTAL  TIPO A2</t>
  </si>
  <si>
    <t>OFERTA TOTAL  TIPO B</t>
  </si>
  <si>
    <t>OFERTA TOTAL  TIPO A1</t>
  </si>
  <si>
    <t>VOLUMENES ESTIMADOS TRANSPORTE PARA 2 AÑOS</t>
  </si>
  <si>
    <t>PRECIOS MAXIMOS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</si>
</sst>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b/>
      <sz val="8"/>
      <color theme="1"/>
      <name val="Ubuntu"/>
      <family val="2"/>
    </font>
    <font>
      <b/>
      <sz val="10"/>
      <color theme="1"/>
      <name val="Ubuntu"/>
      <family val="2"/>
    </font>
    <font>
      <b/>
      <sz val="8"/>
      <color rgb="FF000000"/>
      <name val="Ubuntu"/>
      <family val="2"/>
    </font>
    <font>
      <b/>
      <sz val="9"/>
      <color theme="1"/>
      <name val="Ubuntu"/>
      <family val="2"/>
    </font>
    <font>
      <b/>
      <sz val="9"/>
      <color rgb="FF000000"/>
      <name val="Ubuntu"/>
      <family val="2"/>
    </font>
    <font>
      <b/>
      <sz val="10"/>
      <color rgb="FF000000"/>
      <name val="Ubuntu"/>
      <family val="2"/>
    </font>
    <font>
      <b/>
      <sz val="12"/>
      <color rgb="FF000000"/>
      <name val="Ubuntu"/>
      <family val="2"/>
    </font>
    <font>
      <b/>
      <sz val="9"/>
      <color rgb="FFFF0000"/>
      <name val="Ubuntu"/>
      <family val="2"/>
    </font>
    <font>
      <sz val="8"/>
      <color rgb="FFFF0000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2" fillId="0" borderId="0" xfId="0" applyFont="1"/>
    <xf numFmtId="44" fontId="2" fillId="0" borderId="1" xfId="1" applyFont="1" applyBorder="1"/>
    <xf numFmtId="8" fontId="2" fillId="0" borderId="0" xfId="0" applyNumberFormat="1" applyFont="1"/>
    <xf numFmtId="44" fontId="2" fillId="0" borderId="0" xfId="1" applyFont="1"/>
    <xf numFmtId="0" fontId="3" fillId="2" borderId="4" xfId="0" applyFont="1" applyFill="1" applyBorder="1" applyAlignment="1">
      <alignment horizontal="justify" vertical="center"/>
    </xf>
    <xf numFmtId="44" fontId="3" fillId="0" borderId="1" xfId="1" applyFont="1" applyBorder="1" applyAlignment="1">
      <alignment horizontal="justify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justify" vertical="center"/>
    </xf>
    <xf numFmtId="0" fontId="2" fillId="0" borderId="1" xfId="0" applyFont="1" applyBorder="1"/>
    <xf numFmtId="3" fontId="2" fillId="0" borderId="1" xfId="0" applyNumberFormat="1" applyFont="1" applyBorder="1"/>
    <xf numFmtId="0" fontId="5" fillId="4" borderId="1" xfId="0" applyFont="1" applyFill="1" applyBorder="1"/>
    <xf numFmtId="8" fontId="5" fillId="4" borderId="1" xfId="0" applyNumberFormat="1" applyFont="1" applyFill="1" applyBorder="1"/>
    <xf numFmtId="44" fontId="4" fillId="4" borderId="0" xfId="0" applyNumberFormat="1" applyFont="1" applyFill="1"/>
    <xf numFmtId="8" fontId="4" fillId="4" borderId="0" xfId="0" applyNumberFormat="1" applyFont="1" applyFill="1"/>
    <xf numFmtId="0" fontId="4" fillId="4" borderId="0" xfId="0" applyFont="1" applyFill="1" applyAlignment="1">
      <alignment wrapText="1"/>
    </xf>
    <xf numFmtId="0" fontId="6" fillId="4" borderId="5" xfId="0" applyFont="1" applyFill="1" applyBorder="1" applyAlignment="1">
      <alignment horizontal="justify" vertical="center"/>
    </xf>
    <xf numFmtId="8" fontId="4" fillId="4" borderId="5" xfId="0" applyNumberFormat="1" applyFont="1" applyFill="1" applyBorder="1"/>
    <xf numFmtId="44" fontId="4" fillId="4" borderId="5" xfId="0" applyNumberFormat="1" applyFont="1" applyFill="1" applyBorder="1"/>
    <xf numFmtId="44" fontId="3" fillId="4" borderId="1" xfId="1" applyFont="1" applyFill="1" applyBorder="1" applyAlignment="1" applyProtection="1">
      <alignment horizontal="justify" vertical="center"/>
      <protection locked="0"/>
    </xf>
    <xf numFmtId="44" fontId="2" fillId="4" borderId="1" xfId="1" applyFont="1" applyFill="1" applyBorder="1" applyProtection="1">
      <protection locked="0"/>
    </xf>
    <xf numFmtId="0" fontId="8" fillId="5" borderId="1" xfId="0" applyFont="1" applyFill="1" applyBorder="1" applyAlignment="1">
      <alignment horizontal="justify" vertical="center"/>
    </xf>
    <xf numFmtId="8" fontId="7" fillId="5" borderId="1" xfId="0" applyNumberFormat="1" applyFont="1" applyFill="1" applyBorder="1"/>
    <xf numFmtId="0" fontId="4" fillId="5" borderId="0" xfId="0" applyFont="1" applyFill="1" applyAlignment="1">
      <alignment wrapText="1"/>
    </xf>
    <xf numFmtId="44" fontId="7" fillId="5" borderId="1" xfId="0" applyNumberFormat="1" applyFont="1" applyFill="1" applyBorder="1"/>
    <xf numFmtId="0" fontId="4" fillId="5" borderId="0" xfId="0" applyFont="1" applyFill="1"/>
    <xf numFmtId="8" fontId="11" fillId="0" borderId="9" xfId="0" applyNumberFormat="1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44" fontId="12" fillId="0" borderId="1" xfId="1" applyFont="1" applyBorder="1" applyAlignment="1">
      <alignment horizontal="justify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3CF00-EDCD-486D-A02A-6217CED97F14}">
  <sheetPr>
    <pageSetUpPr fitToPage="1"/>
  </sheetPr>
  <dimension ref="A2:Z37"/>
  <sheetViews>
    <sheetView tabSelected="1" workbookViewId="0">
      <selection activeCell="B5" sqref="B5"/>
    </sheetView>
  </sheetViews>
  <sheetFormatPr baseColWidth="10" defaultColWidth="11" defaultRowHeight="14.25" x14ac:dyDescent="0.3"/>
  <cols>
    <col min="1" max="1" width="30.375" style="5" bestFit="1" customWidth="1"/>
    <col min="2" max="2" width="14.625" style="5" customWidth="1"/>
    <col min="3" max="3" width="17.75" style="5" customWidth="1"/>
    <col min="4" max="4" width="18" style="5" customWidth="1"/>
    <col min="5" max="5" width="12.875" style="5" customWidth="1"/>
    <col min="6" max="6" width="16.75" style="5" customWidth="1"/>
    <col min="7" max="8" width="11.5" style="5" customWidth="1"/>
    <col min="9" max="9" width="18.875" style="5" customWidth="1"/>
    <col min="10" max="10" width="23.5" style="5" customWidth="1"/>
    <col min="11" max="11" width="10" style="5" bestFit="1" customWidth="1"/>
    <col min="12" max="12" width="13.125" style="5" customWidth="1"/>
    <col min="13" max="13" width="11" style="5"/>
    <col min="14" max="14" width="2.625" style="5" customWidth="1"/>
    <col min="15" max="16384" width="11" style="5"/>
  </cols>
  <sheetData>
    <row r="2" spans="1:26" ht="17.25" x14ac:dyDescent="0.3">
      <c r="A2" s="36" t="s">
        <v>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O2" s="45" t="s">
        <v>37</v>
      </c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 x14ac:dyDescent="0.3">
      <c r="A3" s="40" t="s">
        <v>19</v>
      </c>
      <c r="B3" s="41"/>
      <c r="C3" s="42"/>
      <c r="D3" s="40" t="s">
        <v>20</v>
      </c>
      <c r="E3" s="41"/>
      <c r="F3" s="42"/>
      <c r="G3" s="40" t="s">
        <v>18</v>
      </c>
      <c r="H3" s="41"/>
      <c r="I3" s="42"/>
      <c r="J3" s="39" t="s">
        <v>17</v>
      </c>
      <c r="K3" s="39"/>
      <c r="L3" s="39"/>
      <c r="O3" s="40" t="s">
        <v>19</v>
      </c>
      <c r="P3" s="41"/>
      <c r="Q3" s="42"/>
      <c r="R3" s="40" t="s">
        <v>20</v>
      </c>
      <c r="S3" s="41"/>
      <c r="T3" s="42"/>
      <c r="U3" s="40" t="s">
        <v>18</v>
      </c>
      <c r="V3" s="41"/>
      <c r="W3" s="42"/>
      <c r="X3" s="39" t="s">
        <v>17</v>
      </c>
      <c r="Y3" s="39"/>
      <c r="Z3" s="39"/>
    </row>
    <row r="4" spans="1:26" x14ac:dyDescent="0.3">
      <c r="A4" s="2" t="s">
        <v>0</v>
      </c>
      <c r="B4" s="2" t="s">
        <v>22</v>
      </c>
      <c r="C4" s="2" t="s">
        <v>21</v>
      </c>
      <c r="D4" s="2" t="s">
        <v>0</v>
      </c>
      <c r="E4" s="2" t="s">
        <v>22</v>
      </c>
      <c r="F4" s="2" t="s">
        <v>21</v>
      </c>
      <c r="G4" s="2" t="s">
        <v>0</v>
      </c>
      <c r="H4" s="2" t="s">
        <v>22</v>
      </c>
      <c r="I4" s="2" t="s">
        <v>21</v>
      </c>
      <c r="J4" s="2" t="s">
        <v>0</v>
      </c>
      <c r="K4" s="2" t="s">
        <v>22</v>
      </c>
      <c r="L4" s="2" t="s">
        <v>21</v>
      </c>
      <c r="O4" s="2" t="s">
        <v>0</v>
      </c>
      <c r="P4" s="2" t="s">
        <v>22</v>
      </c>
      <c r="Q4" s="2" t="s">
        <v>21</v>
      </c>
      <c r="R4" s="2" t="s">
        <v>0</v>
      </c>
      <c r="S4" s="2" t="s">
        <v>22</v>
      </c>
      <c r="T4" s="2" t="s">
        <v>21</v>
      </c>
      <c r="U4" s="2" t="s">
        <v>0</v>
      </c>
      <c r="V4" s="2" t="s">
        <v>22</v>
      </c>
      <c r="W4" s="2" t="s">
        <v>21</v>
      </c>
      <c r="X4" s="2" t="s">
        <v>0</v>
      </c>
      <c r="Y4" s="2" t="s">
        <v>22</v>
      </c>
      <c r="Z4" s="2" t="s">
        <v>21</v>
      </c>
    </row>
    <row r="5" spans="1:26" ht="43.5" thickBot="1" x14ac:dyDescent="0.35">
      <c r="A5" s="2" t="s">
        <v>2</v>
      </c>
      <c r="B5" s="23"/>
      <c r="C5" s="23"/>
      <c r="D5" s="2" t="s">
        <v>2</v>
      </c>
      <c r="E5" s="23"/>
      <c r="F5" s="23"/>
      <c r="G5" s="2" t="s">
        <v>2</v>
      </c>
      <c r="H5" s="23"/>
      <c r="I5" s="23"/>
      <c r="J5" s="2" t="s">
        <v>23</v>
      </c>
      <c r="K5" s="23"/>
      <c r="L5" s="23"/>
      <c r="O5" s="2" t="s">
        <v>2</v>
      </c>
      <c r="P5" s="30">
        <v>61.14</v>
      </c>
      <c r="Q5" s="31"/>
      <c r="R5" s="2" t="s">
        <v>2</v>
      </c>
      <c r="S5" s="30">
        <v>108.13</v>
      </c>
      <c r="T5" s="31"/>
      <c r="U5" s="2" t="s">
        <v>2</v>
      </c>
      <c r="V5" s="30">
        <v>42</v>
      </c>
      <c r="W5" s="31"/>
      <c r="X5" s="2" t="s">
        <v>23</v>
      </c>
      <c r="Y5" s="30">
        <v>425.81</v>
      </c>
      <c r="Z5" s="32"/>
    </row>
    <row r="6" spans="1:26" ht="72" thickBot="1" x14ac:dyDescent="0.35">
      <c r="A6" s="2" t="s">
        <v>3</v>
      </c>
      <c r="B6" s="23"/>
      <c r="C6" s="23"/>
      <c r="D6" s="2" t="s">
        <v>3</v>
      </c>
      <c r="E6" s="23"/>
      <c r="F6" s="23"/>
      <c r="G6" s="2" t="s">
        <v>3</v>
      </c>
      <c r="H6" s="23"/>
      <c r="I6" s="23"/>
      <c r="J6" s="2" t="s">
        <v>24</v>
      </c>
      <c r="K6" s="23"/>
      <c r="L6" s="23"/>
      <c r="O6" s="2" t="s">
        <v>3</v>
      </c>
      <c r="P6" s="30">
        <v>80.180000000000007</v>
      </c>
      <c r="Q6" s="30">
        <v>0.95</v>
      </c>
      <c r="R6" s="2" t="s">
        <v>3</v>
      </c>
      <c r="S6" s="30">
        <v>108.13</v>
      </c>
      <c r="T6" s="30">
        <v>1.25</v>
      </c>
      <c r="U6" s="2" t="s">
        <v>3</v>
      </c>
      <c r="V6" s="30">
        <v>42</v>
      </c>
      <c r="W6" s="30">
        <v>0.62</v>
      </c>
      <c r="X6" s="2" t="s">
        <v>24</v>
      </c>
      <c r="Y6" s="30">
        <v>425.81</v>
      </c>
      <c r="Z6" s="30">
        <v>3.04</v>
      </c>
    </row>
    <row r="7" spans="1:26" ht="29.25" thickBot="1" x14ac:dyDescent="0.35">
      <c r="A7" s="2" t="s">
        <v>4</v>
      </c>
      <c r="B7" s="23"/>
      <c r="C7" s="23"/>
      <c r="D7" s="2" t="s">
        <v>4</v>
      </c>
      <c r="E7" s="23"/>
      <c r="F7" s="23"/>
      <c r="G7" s="2" t="s">
        <v>4</v>
      </c>
      <c r="H7" s="23"/>
      <c r="I7" s="23"/>
      <c r="J7" s="2" t="s">
        <v>26</v>
      </c>
      <c r="K7" s="23"/>
      <c r="L7" s="23"/>
      <c r="O7" s="2" t="s">
        <v>4</v>
      </c>
      <c r="P7" s="30">
        <v>80.180000000000007</v>
      </c>
      <c r="Q7" s="30">
        <v>0.95</v>
      </c>
      <c r="R7" s="2" t="s">
        <v>4</v>
      </c>
      <c r="S7" s="30">
        <v>108.13</v>
      </c>
      <c r="T7" s="30">
        <v>1.25</v>
      </c>
      <c r="U7" s="2" t="s">
        <v>4</v>
      </c>
      <c r="V7" s="30">
        <v>42</v>
      </c>
      <c r="W7" s="30">
        <v>0.62</v>
      </c>
      <c r="X7" s="2" t="s">
        <v>26</v>
      </c>
      <c r="Y7" s="30">
        <v>303.73</v>
      </c>
      <c r="Z7" s="32"/>
    </row>
    <row r="8" spans="1:26" ht="57.75" thickBot="1" x14ac:dyDescent="0.35">
      <c r="J8" s="2" t="s">
        <v>25</v>
      </c>
      <c r="K8" s="23"/>
      <c r="L8" s="23"/>
      <c r="X8" s="2" t="s">
        <v>25</v>
      </c>
      <c r="Y8" s="30">
        <v>303.73</v>
      </c>
      <c r="Z8" s="30">
        <v>2.4300000000000002</v>
      </c>
    </row>
    <row r="10" spans="1:26" x14ac:dyDescent="0.3">
      <c r="A10" s="43" t="s">
        <v>36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spans="1:26" x14ac:dyDescent="0.3">
      <c r="A11" s="40" t="s">
        <v>19</v>
      </c>
      <c r="B11" s="41"/>
      <c r="C11" s="42"/>
      <c r="D11" s="40" t="s">
        <v>20</v>
      </c>
      <c r="E11" s="41"/>
      <c r="F11" s="42"/>
      <c r="G11" s="40" t="s">
        <v>18</v>
      </c>
      <c r="H11" s="41"/>
      <c r="I11" s="42"/>
      <c r="J11" s="34"/>
      <c r="K11" s="35"/>
      <c r="L11" s="38"/>
    </row>
    <row r="12" spans="1:26" ht="28.5" x14ac:dyDescent="0.3">
      <c r="A12" s="2" t="s">
        <v>0</v>
      </c>
      <c r="B12" s="2" t="s">
        <v>5</v>
      </c>
      <c r="C12" s="2" t="s">
        <v>6</v>
      </c>
      <c r="D12" s="1" t="s">
        <v>0</v>
      </c>
      <c r="E12" s="2" t="s">
        <v>5</v>
      </c>
      <c r="F12" s="2" t="s">
        <v>6</v>
      </c>
      <c r="G12" s="1" t="s">
        <v>0</v>
      </c>
      <c r="H12" s="2" t="s">
        <v>5</v>
      </c>
      <c r="I12" s="2" t="s">
        <v>6</v>
      </c>
      <c r="J12" s="2" t="s">
        <v>23</v>
      </c>
      <c r="K12" s="13">
        <f>2*2</f>
        <v>4</v>
      </c>
      <c r="L12" s="14">
        <v>24</v>
      </c>
    </row>
    <row r="13" spans="1:26" ht="28.5" x14ac:dyDescent="0.3">
      <c r="A13" s="2" t="s">
        <v>2</v>
      </c>
      <c r="B13" s="3">
        <f>120*2</f>
        <v>240</v>
      </c>
      <c r="C13" s="4"/>
      <c r="D13" s="1" t="s">
        <v>2</v>
      </c>
      <c r="E13" s="3">
        <f>100*2</f>
        <v>200</v>
      </c>
      <c r="F13" s="3"/>
      <c r="G13" s="1" t="s">
        <v>2</v>
      </c>
      <c r="H13" s="13">
        <f>20*2</f>
        <v>40</v>
      </c>
      <c r="I13" s="13">
        <v>0</v>
      </c>
      <c r="J13" s="2" t="s">
        <v>24</v>
      </c>
      <c r="K13" s="13">
        <v>4</v>
      </c>
      <c r="L13" s="14">
        <f>527*2*2</f>
        <v>2108</v>
      </c>
    </row>
    <row r="14" spans="1:26" x14ac:dyDescent="0.3">
      <c r="A14" s="2" t="s">
        <v>3</v>
      </c>
      <c r="B14" s="3">
        <f>150*2</f>
        <v>300</v>
      </c>
      <c r="C14" s="4">
        <f>2700*2</f>
        <v>5400</v>
      </c>
      <c r="D14" s="1" t="s">
        <v>3</v>
      </c>
      <c r="E14" s="3">
        <f>15*2</f>
        <v>30</v>
      </c>
      <c r="F14" s="4">
        <f>375*2</f>
        <v>750</v>
      </c>
      <c r="G14" s="1" t="s">
        <v>3</v>
      </c>
      <c r="H14" s="13">
        <f>100*2</f>
        <v>200</v>
      </c>
      <c r="I14" s="13">
        <f>900*2</f>
        <v>1800</v>
      </c>
      <c r="J14" s="2" t="s">
        <v>26</v>
      </c>
      <c r="K14" s="13">
        <v>4</v>
      </c>
      <c r="L14" s="14">
        <v>24</v>
      </c>
    </row>
    <row r="15" spans="1:26" ht="28.5" x14ac:dyDescent="0.3">
      <c r="A15" s="2" t="s">
        <v>4</v>
      </c>
      <c r="B15" s="3">
        <f>10*2</f>
        <v>20</v>
      </c>
      <c r="C15" s="4">
        <f>450*2</f>
        <v>900</v>
      </c>
      <c r="D15" s="1" t="s">
        <v>4</v>
      </c>
      <c r="E15" s="3">
        <f>20*2</f>
        <v>40</v>
      </c>
      <c r="F15" s="4">
        <f>900*2</f>
        <v>1800</v>
      </c>
      <c r="G15" s="1" t="s">
        <v>4</v>
      </c>
      <c r="H15" s="13">
        <f>14*2</f>
        <v>28</v>
      </c>
      <c r="I15" s="13">
        <f>315*2</f>
        <v>630</v>
      </c>
      <c r="J15" s="2" t="s">
        <v>25</v>
      </c>
      <c r="K15" s="13">
        <v>4</v>
      </c>
      <c r="L15" s="14">
        <f>527*2*2</f>
        <v>2108</v>
      </c>
    </row>
    <row r="16" spans="1:26" x14ac:dyDescent="0.3">
      <c r="A16" s="34" t="s">
        <v>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x14ac:dyDescent="0.3">
      <c r="A17" s="39" t="s">
        <v>19</v>
      </c>
      <c r="B17" s="39"/>
      <c r="C17" s="39"/>
      <c r="D17" s="40" t="s">
        <v>20</v>
      </c>
      <c r="E17" s="41"/>
      <c r="F17" s="42"/>
      <c r="G17" s="40" t="s">
        <v>18</v>
      </c>
      <c r="H17" s="41"/>
      <c r="I17" s="42"/>
      <c r="J17" s="39" t="s">
        <v>27</v>
      </c>
      <c r="K17" s="39"/>
      <c r="L17" s="39"/>
    </row>
    <row r="18" spans="1:12" ht="28.5" x14ac:dyDescent="0.3">
      <c r="A18" s="2" t="s">
        <v>0</v>
      </c>
      <c r="B18" s="2" t="s">
        <v>1</v>
      </c>
      <c r="C18" s="2" t="s">
        <v>6</v>
      </c>
      <c r="D18" s="2" t="s">
        <v>0</v>
      </c>
      <c r="E18" s="1" t="s">
        <v>1</v>
      </c>
      <c r="F18" s="2" t="s">
        <v>6</v>
      </c>
      <c r="G18" s="2" t="s">
        <v>0</v>
      </c>
      <c r="H18" s="1" t="s">
        <v>1</v>
      </c>
      <c r="I18" s="2" t="s">
        <v>6</v>
      </c>
      <c r="J18" s="2" t="s">
        <v>23</v>
      </c>
      <c r="K18" s="10">
        <f>K5*K12</f>
        <v>0</v>
      </c>
      <c r="L18" s="10">
        <f>L5*L12</f>
        <v>0</v>
      </c>
    </row>
    <row r="19" spans="1:12" ht="28.5" x14ac:dyDescent="0.3">
      <c r="A19" s="2" t="s">
        <v>2</v>
      </c>
      <c r="B19" s="10">
        <f t="shared" ref="B19:C21" si="0">B5*B13</f>
        <v>0</v>
      </c>
      <c r="C19" s="10">
        <f t="shared" si="0"/>
        <v>0</v>
      </c>
      <c r="D19" s="2" t="s">
        <v>2</v>
      </c>
      <c r="E19" s="10">
        <f t="shared" ref="E19:F21" si="1">E5*E13</f>
        <v>0</v>
      </c>
      <c r="F19" s="10">
        <f t="shared" si="1"/>
        <v>0</v>
      </c>
      <c r="G19" s="1" t="s">
        <v>2</v>
      </c>
      <c r="H19" s="10">
        <f t="shared" ref="H19:I21" si="2">H5*H13</f>
        <v>0</v>
      </c>
      <c r="I19" s="10">
        <f t="shared" si="2"/>
        <v>0</v>
      </c>
      <c r="J19" s="2" t="s">
        <v>24</v>
      </c>
      <c r="K19" s="10">
        <f>K6*K13</f>
        <v>0</v>
      </c>
      <c r="L19" s="10">
        <f>L6*(L13*2)</f>
        <v>0</v>
      </c>
    </row>
    <row r="20" spans="1:12" x14ac:dyDescent="0.3">
      <c r="A20" s="2" t="s">
        <v>3</v>
      </c>
      <c r="B20" s="10">
        <f t="shared" si="0"/>
        <v>0</v>
      </c>
      <c r="C20" s="10">
        <f t="shared" si="0"/>
        <v>0</v>
      </c>
      <c r="D20" s="2" t="s">
        <v>3</v>
      </c>
      <c r="E20" s="10">
        <f t="shared" si="1"/>
        <v>0</v>
      </c>
      <c r="F20" s="10">
        <f t="shared" si="1"/>
        <v>0</v>
      </c>
      <c r="G20" s="1" t="s">
        <v>3</v>
      </c>
      <c r="H20" s="10">
        <f t="shared" si="2"/>
        <v>0</v>
      </c>
      <c r="I20" s="10">
        <f t="shared" si="2"/>
        <v>0</v>
      </c>
      <c r="J20" s="2" t="s">
        <v>26</v>
      </c>
      <c r="K20" s="10">
        <f>K7*K14</f>
        <v>0</v>
      </c>
      <c r="L20" s="10">
        <f>L7*L14</f>
        <v>0</v>
      </c>
    </row>
    <row r="21" spans="1:12" ht="28.5" x14ac:dyDescent="0.3">
      <c r="A21" s="2" t="s">
        <v>4</v>
      </c>
      <c r="B21" s="10">
        <f t="shared" si="0"/>
        <v>0</v>
      </c>
      <c r="C21" s="10">
        <f t="shared" si="0"/>
        <v>0</v>
      </c>
      <c r="D21" s="2" t="s">
        <v>4</v>
      </c>
      <c r="E21" s="10">
        <f t="shared" si="1"/>
        <v>0</v>
      </c>
      <c r="F21" s="10">
        <f t="shared" si="1"/>
        <v>0</v>
      </c>
      <c r="G21" s="1" t="s">
        <v>4</v>
      </c>
      <c r="H21" s="10">
        <f t="shared" si="2"/>
        <v>0</v>
      </c>
      <c r="I21" s="10">
        <f t="shared" si="2"/>
        <v>0</v>
      </c>
      <c r="J21" s="2" t="s">
        <v>25</v>
      </c>
      <c r="K21" s="10">
        <f>K8*K15</f>
        <v>0</v>
      </c>
      <c r="L21" s="10">
        <f>L8*(L15*2)</f>
        <v>0</v>
      </c>
    </row>
    <row r="22" spans="1:12" x14ac:dyDescent="0.3">
      <c r="A22" s="11" t="s">
        <v>7</v>
      </c>
      <c r="B22" s="10">
        <f>SUM(B19:B21)</f>
        <v>0</v>
      </c>
      <c r="C22" s="10">
        <f>SUM(C19:C21)</f>
        <v>0</v>
      </c>
      <c r="D22" s="12" t="s">
        <v>7</v>
      </c>
      <c r="E22" s="10">
        <f>SUM(E19:E21)</f>
        <v>0</v>
      </c>
      <c r="F22" s="10">
        <f>SUM(F19:F21)</f>
        <v>0</v>
      </c>
      <c r="G22" s="12" t="s">
        <v>7</v>
      </c>
      <c r="H22" s="10">
        <f>SUM(H19:H21)</f>
        <v>0</v>
      </c>
      <c r="I22" s="10">
        <f>SUM(I19:I21)</f>
        <v>0</v>
      </c>
      <c r="J22" s="11" t="s">
        <v>7</v>
      </c>
      <c r="K22" s="10">
        <f>SUM(K18:K21)</f>
        <v>0</v>
      </c>
      <c r="L22" s="10">
        <f>SUM(L18:L21)</f>
        <v>0</v>
      </c>
    </row>
    <row r="23" spans="1:12" ht="28.5" x14ac:dyDescent="0.3">
      <c r="A23" s="20" t="s">
        <v>35</v>
      </c>
      <c r="B23" s="21">
        <f>B22+C22</f>
        <v>0</v>
      </c>
      <c r="D23" s="20" t="s">
        <v>34</v>
      </c>
      <c r="E23" s="21">
        <f>E22+F22</f>
        <v>0</v>
      </c>
      <c r="G23" s="20" t="s">
        <v>33</v>
      </c>
      <c r="H23" s="21">
        <f>H22+I22</f>
        <v>0</v>
      </c>
      <c r="J23" s="20" t="s">
        <v>32</v>
      </c>
      <c r="K23" s="22">
        <f>K22+L22</f>
        <v>0</v>
      </c>
    </row>
    <row r="24" spans="1:12" ht="26.25" customHeight="1" x14ac:dyDescent="0.3">
      <c r="A24" s="25" t="s">
        <v>16</v>
      </c>
      <c r="B24" s="26">
        <f>B23+E23+K23+H23</f>
        <v>0</v>
      </c>
      <c r="C24" s="27"/>
    </row>
    <row r="25" spans="1:12" x14ac:dyDescent="0.3">
      <c r="B25" s="7"/>
    </row>
    <row r="26" spans="1:12" x14ac:dyDescent="0.3">
      <c r="A26" s="33" t="s">
        <v>14</v>
      </c>
      <c r="B26" s="33"/>
      <c r="C26" s="33"/>
    </row>
    <row r="27" spans="1:12" x14ac:dyDescent="0.3">
      <c r="A27" s="2"/>
      <c r="B27" s="2" t="s">
        <v>22</v>
      </c>
      <c r="C27" s="2" t="s">
        <v>21</v>
      </c>
    </row>
    <row r="28" spans="1:12" x14ac:dyDescent="0.3">
      <c r="A28" s="2" t="s">
        <v>10</v>
      </c>
      <c r="B28" s="24"/>
      <c r="C28" s="24"/>
    </row>
    <row r="29" spans="1:12" x14ac:dyDescent="0.3">
      <c r="A29" s="8"/>
      <c r="B29" s="8"/>
      <c r="C29" s="8"/>
    </row>
    <row r="30" spans="1:12" ht="28.5" x14ac:dyDescent="0.3">
      <c r="B30" s="9" t="s">
        <v>11</v>
      </c>
      <c r="C30" s="9" t="s">
        <v>15</v>
      </c>
    </row>
    <row r="31" spans="1:12" x14ac:dyDescent="0.3">
      <c r="A31" s="2" t="s">
        <v>12</v>
      </c>
      <c r="B31" s="13">
        <f>75*2</f>
        <v>150</v>
      </c>
      <c r="C31" s="13">
        <f>(12*B31)</f>
        <v>1800</v>
      </c>
    </row>
    <row r="32" spans="1:12" x14ac:dyDescent="0.3">
      <c r="A32" s="13" t="s">
        <v>13</v>
      </c>
      <c r="B32" s="6">
        <f>B28*B31</f>
        <v>0</v>
      </c>
      <c r="C32" s="6">
        <f>(C28*C31)</f>
        <v>0</v>
      </c>
    </row>
    <row r="33" spans="1:5" ht="27" x14ac:dyDescent="0.3">
      <c r="A33" s="25" t="s">
        <v>29</v>
      </c>
      <c r="B33" s="28">
        <f>B32+C32</f>
        <v>0</v>
      </c>
      <c r="C33" s="29"/>
    </row>
    <row r="34" spans="1:5" ht="28.5" x14ac:dyDescent="0.3">
      <c r="A34" s="19" t="s">
        <v>28</v>
      </c>
      <c r="B34" s="17">
        <f>B33*0.1</f>
        <v>0</v>
      </c>
    </row>
    <row r="36" spans="1:5" ht="15" x14ac:dyDescent="0.3">
      <c r="A36" s="15" t="s">
        <v>30</v>
      </c>
      <c r="B36" s="16">
        <f>B24+B33</f>
        <v>0</v>
      </c>
      <c r="E36" s="7"/>
    </row>
    <row r="37" spans="1:5" ht="15" x14ac:dyDescent="0.3">
      <c r="A37" s="15" t="s">
        <v>31</v>
      </c>
      <c r="B37" s="18">
        <f>B36+B34</f>
        <v>0</v>
      </c>
    </row>
  </sheetData>
  <sheetProtection algorithmName="SHA-512" hashValue="FlKzijh/i3DHoSQkcqSgIKRe29en6yy+JcGE6CpVwSDPaUbvsLu9xIsatRK8TbeNfrETsIMEycMT2cUJUKmSgQ==" saltValue="hKaC3OO4PvlRqPb4IsT7qw==" spinCount="100000" sheet="1" objects="1" scenarios="1" selectLockedCells="1"/>
  <mergeCells count="21">
    <mergeCell ref="O3:Q3"/>
    <mergeCell ref="R3:T3"/>
    <mergeCell ref="U3:W3"/>
    <mergeCell ref="X3:Z3"/>
    <mergeCell ref="O2:Z2"/>
    <mergeCell ref="A26:C26"/>
    <mergeCell ref="A16:L16"/>
    <mergeCell ref="A2:L2"/>
    <mergeCell ref="J11:L11"/>
    <mergeCell ref="A17:C17"/>
    <mergeCell ref="D17:F17"/>
    <mergeCell ref="G17:I17"/>
    <mergeCell ref="J17:L17"/>
    <mergeCell ref="A11:C11"/>
    <mergeCell ref="D11:F11"/>
    <mergeCell ref="G11:I11"/>
    <mergeCell ref="A10:L10"/>
    <mergeCell ref="A3:C3"/>
    <mergeCell ref="D3:F3"/>
    <mergeCell ref="G3:I3"/>
    <mergeCell ref="J3:L3"/>
  </mergeCells>
  <pageMargins left="0.25" right="0.25" top="0.75" bottom="0.75" header="0.3" footer="0.3"/>
  <pageSetup paperSize="8" scale="94" orientation="landscape" r:id="rId1"/>
  <ignoredErrors>
    <ignoredError sqref="L19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AD7CAF1F-4672-4FD5-845B-F8CF5ED39C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ADB4D5-B8F7-4DB7-87D0-EBB0B60BA6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A9276C-E625-4170-BD1F-E2AE2759A40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92d84fca-0ec9-4bd1-bf0f-9cd618bc4a3d"/>
    <ds:schemaRef ds:uri="http://schemas.microsoft.com/office/infopath/2007/PartnerControls"/>
    <ds:schemaRef ds:uri="http://schemas.openxmlformats.org/package/2006/metadata/core-propertie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 sin tipo c urgente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MM</dc:creator>
  <cp:lastModifiedBy>Cesar Hermosilla Llata</cp:lastModifiedBy>
  <cp:lastPrinted>2024-03-07T08:21:00Z</cp:lastPrinted>
  <dcterms:created xsi:type="dcterms:W3CDTF">2021-12-28T17:12:09Z</dcterms:created>
  <dcterms:modified xsi:type="dcterms:W3CDTF">2026-07-30T11:34:39Z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1fc7d780-1fa4-4b24-a0ac-3b8b118a552f</vt:lpwstr>
  </property>
  <property fmtid="{D5CDD505-2E9C-101B-9397-08002B2CF9AE}" pid="4" name="Order">
    <vt:r8>500400</vt:r8>
  </property>
  <property fmtid="{D5CDD505-2E9C-101B-9397-08002B2CF9AE}" pid="5" name="Valor de Id. de documento">
    <vt:lpwstr>D55WCX7TAH37-160-5004</vt:lpwstr>
  </property>
  <property fmtid="{D5CDD505-2E9C-101B-9397-08002B2CF9AE}" pid="6" name="_dlc_DocId">
    <vt:lpwstr>D55WCX7TAH37-160-5004</vt:lpwstr>
  </property>
  <property fmtid="{D5CDD505-2E9C-101B-9397-08002B2CF9AE}" pid="7" name="_dlc_DocIdUrl">
    <vt:lpwstr>http://proyectosmm.mutuamontanesa.local/comprasmm/_layouts/DocIdRedir.aspx?ID=D55WCX7TAH37-160-5004, D55WCX7TAH37-160-5004</vt:lpwstr>
  </property>
  <property fmtid="{D5CDD505-2E9C-101B-9397-08002B2CF9AE}" pid="8" name="MediaServiceImageTags">
    <vt:lpwstr/>
  </property>
</Properties>
</file>