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EFICIENCIA ENERGETICA/ANEXOS PCAP/"/>
    </mc:Choice>
  </mc:AlternateContent>
  <xr:revisionPtr revIDLastSave="411" documentId="13_ncr:1_{FA8DFCFC-93F4-4E4E-9BA8-3563489D106C}" xr6:coauthVersionLast="47" xr6:coauthVersionMax="47" xr10:uidLastSave="{1F6D63F1-A053-4451-AABE-4AC20359E857}"/>
  <bookViews>
    <workbookView minimized="1" xWindow="-23625" yWindow="3255" windowWidth="17280" windowHeight="9960" xr2:uid="{48245CB1-50BA-42D6-BA92-D78E7BED9AA4}"/>
  </bookViews>
  <sheets>
    <sheet name="ANEXO OFERTA ECONOMICA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" i="5" l="1"/>
  <c r="E11" i="5"/>
  <c r="C12" i="5"/>
  <c r="E12" i="5" s="1"/>
  <c r="C10" i="5"/>
  <c r="E10" i="5" s="1"/>
  <c r="C26" i="5"/>
  <c r="C29" i="5" s="1"/>
  <c r="C9" i="5" s="1"/>
  <c r="B26" i="5"/>
  <c r="D25" i="5"/>
  <c r="E25" i="5"/>
  <c r="C13" i="5"/>
  <c r="E13" i="5" s="1"/>
  <c r="C15" i="5" l="1"/>
  <c r="D24" i="5"/>
  <c r="E24" i="5"/>
  <c r="F25" i="5"/>
  <c r="F24" i="5" l="1"/>
  <c r="F26" i="5" l="1"/>
  <c r="E9" i="5" s="1"/>
  <c r="E15" i="5" s="1"/>
</calcChain>
</file>

<file path=xl/sharedStrings.xml><?xml version="1.0" encoding="utf-8"?>
<sst xmlns="http://schemas.openxmlformats.org/spreadsheetml/2006/main" count="41" uniqueCount="30">
  <si>
    <t>IVA</t>
  </si>
  <si>
    <t>OFERTA LICITADOR</t>
  </si>
  <si>
    <t>ANEXO OFERTA ECONOMICA</t>
  </si>
  <si>
    <t>IMPORTE A INDICAR EN PIXELWARE C1</t>
  </si>
  <si>
    <t>IMPORTE A INDICAR EN PIXELWARE C2</t>
  </si>
  <si>
    <t>VALOR MAXIMO SIN IVA</t>
  </si>
  <si>
    <t>C2 Precio/hora para mantenimiento correctivos</t>
  </si>
  <si>
    <t>C2 Precio/hora para mantenimiento preventivos</t>
  </si>
  <si>
    <t>IMPORTE A INDICAR EN PIXELWARE C3</t>
  </si>
  <si>
    <t>30 €/hora</t>
  </si>
  <si>
    <t>OFERTA ECONOMICA SIN IVA 3 AÑOS</t>
  </si>
  <si>
    <t>C1 Oferta económica CONSUMO ENERGIA (ELECTRICIDAD + GAS)</t>
  </si>
  <si>
    <t>OFERTA ECONOMICA CON IVA 3 AÑOS</t>
  </si>
  <si>
    <t>CONSUMO ENERGIA ELECTRICA</t>
  </si>
  <si>
    <t>PRESUPUESTO BASE MAXIMO 3 AÑOS SIN IVA</t>
  </si>
  <si>
    <t>PRESUPUESTO BASE MAXIMO 3 AÑOS CON IVA</t>
  </si>
  <si>
    <t>OTROS IMPUESTOS</t>
  </si>
  <si>
    <t>OFERTA ECONOMICA CON IMPUESTOS</t>
  </si>
  <si>
    <t>CONSUMO GAS</t>
  </si>
  <si>
    <t>TOTAL CONSUMO ENERGIA SIN IMPUESTOS</t>
  </si>
  <si>
    <t>TOTAL CONSUMO ENERGIA CON IMPUESTOS</t>
  </si>
  <si>
    <t>Horas de mantenimiento correctivo (30 € * 15 horas al mes)</t>
  </si>
  <si>
    <t>TOTAL CONSUMOS ENERGIA</t>
  </si>
  <si>
    <t>Materiales de correctivos</t>
  </si>
  <si>
    <t>Horas de mantenimiento preventivo (30 € * 5 horas al mes)</t>
  </si>
  <si>
    <t>Informes mantenimiento preventivo (875 €/mes)</t>
  </si>
  <si>
    <t>IMPORTE FIJO</t>
  </si>
  <si>
    <t>TOTAL INVERSIONES</t>
  </si>
  <si>
    <t>OFERTA TOTAL PARA TRES AÑOS SIN IVA</t>
  </si>
  <si>
    <t>IMPORTES A RELLENAR (RESTO DE HOJA XCEL BLOQUEADA)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</si>
</sst>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7" x14ac:knownFonts="1"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Verdana"/>
      <family val="2"/>
    </font>
    <font>
      <b/>
      <sz val="9"/>
      <color rgb="FF262626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1" xfId="0" applyBorder="1" applyAlignment="1">
      <alignment wrapText="1"/>
    </xf>
    <xf numFmtId="44" fontId="0" fillId="0" borderId="1" xfId="1" applyFont="1" applyBorder="1" applyAlignment="1" applyProtection="1">
      <alignment horizontal="right" wrapText="1"/>
    </xf>
    <xf numFmtId="44" fontId="1" fillId="4" borderId="1" xfId="1" applyFont="1" applyFill="1" applyBorder="1" applyAlignment="1" applyProtection="1">
      <alignment horizontal="right"/>
    </xf>
    <xf numFmtId="44" fontId="0" fillId="0" borderId="1" xfId="1" applyFont="1" applyBorder="1" applyAlignment="1" applyProtection="1">
      <alignment horizontal="right"/>
    </xf>
    <xf numFmtId="0" fontId="1" fillId="2" borderId="1" xfId="0" applyFont="1" applyFill="1" applyBorder="1"/>
    <xf numFmtId="44" fontId="1" fillId="2" borderId="1" xfId="1" applyFont="1" applyFill="1" applyBorder="1" applyAlignment="1" applyProtection="1">
      <alignment horizontal="right"/>
    </xf>
    <xf numFmtId="44" fontId="0" fillId="0" borderId="1" xfId="0" applyNumberFormat="1" applyBorder="1"/>
    <xf numFmtId="0" fontId="4" fillId="3" borderId="1" xfId="0" applyFont="1" applyFill="1" applyBorder="1" applyAlignment="1">
      <alignment horizontal="center" vertical="center" wrapText="1"/>
    </xf>
    <xf numFmtId="44" fontId="0" fillId="0" borderId="0" xfId="0" applyNumberFormat="1"/>
    <xf numFmtId="0" fontId="1" fillId="0" borderId="2" xfId="0" applyFont="1" applyBorder="1"/>
    <xf numFmtId="44" fontId="1" fillId="0" borderId="1" xfId="0" applyNumberFormat="1" applyFont="1" applyBorder="1"/>
    <xf numFmtId="0" fontId="6" fillId="5" borderId="3" xfId="0" applyFont="1" applyFill="1" applyBorder="1" applyAlignment="1">
      <alignment vertical="center" wrapText="1"/>
    </xf>
    <xf numFmtId="0" fontId="1" fillId="4" borderId="0" xfId="0" applyFont="1" applyFill="1"/>
    <xf numFmtId="0" fontId="0" fillId="6" borderId="0" xfId="0" applyFill="1"/>
    <xf numFmtId="44" fontId="1" fillId="6" borderId="1" xfId="1" applyFont="1" applyFill="1" applyBorder="1" applyAlignment="1" applyProtection="1">
      <alignment horizontal="right" wrapText="1"/>
      <protection locked="0"/>
    </xf>
    <xf numFmtId="44" fontId="1" fillId="4" borderId="1" xfId="1" applyFont="1" applyFill="1" applyBorder="1" applyAlignment="1" applyProtection="1">
      <alignment horizontal="right" wrapText="1"/>
    </xf>
    <xf numFmtId="0" fontId="1" fillId="4" borderId="1" xfId="0" applyFont="1" applyFill="1" applyBorder="1"/>
    <xf numFmtId="44" fontId="1" fillId="4" borderId="1" xfId="0" applyNumberFormat="1" applyFont="1" applyFill="1" applyBorder="1"/>
    <xf numFmtId="0" fontId="3" fillId="2" borderId="0" xfId="0" applyFont="1" applyFill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295275</xdr:colOff>
      <xdr:row>1</xdr:row>
      <xdr:rowOff>0</xdr:rowOff>
    </xdr:from>
    <xdr:to>
      <xdr:col>0</xdr:col>
      <xdr:colOff>2847975</xdr:colOff>
      <xdr:row>6</xdr:row>
      <xdr:rowOff>76200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45EBFA99-F4AB-4B1D-BB78-B90364610E3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5275" y="190500"/>
          <a:ext cx="2552700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47510-C184-4670-B6C3-7F35AC08F095}">
  <dimension ref="A3:F31"/>
  <sheetViews>
    <sheetView tabSelected="1" workbookViewId="0">
      <selection activeCell="C31" sqref="C31"/>
    </sheetView>
  </sheetViews>
  <sheetFormatPr baseColWidth="10" defaultRowHeight="12.6" x14ac:dyDescent="0.2"/>
  <cols>
    <col min="1" max="1" width="44.36328125" bestFit="1" customWidth="1"/>
    <col min="2" max="2" width="47.6328125" customWidth="1"/>
    <col min="3" max="3" width="36.08984375" customWidth="1"/>
    <col min="4" max="4" width="43.26953125" bestFit="1" customWidth="1"/>
    <col min="5" max="5" width="38.08984375" bestFit="1" customWidth="1"/>
    <col min="6" max="6" width="25.36328125" customWidth="1"/>
    <col min="7" max="7" width="23.90625" customWidth="1"/>
  </cols>
  <sheetData>
    <row r="3" spans="1:5" ht="14.4" x14ac:dyDescent="0.3">
      <c r="B3" s="21" t="s">
        <v>2</v>
      </c>
      <c r="C3" s="21"/>
      <c r="D3" s="21"/>
    </row>
    <row r="5" spans="1:5" x14ac:dyDescent="0.2">
      <c r="B5" s="16"/>
      <c r="C5" s="16" t="s">
        <v>29</v>
      </c>
      <c r="D5" s="16"/>
    </row>
    <row r="8" spans="1:5" ht="14.4" x14ac:dyDescent="0.2">
      <c r="A8" s="10" t="s">
        <v>1</v>
      </c>
      <c r="B8" s="10" t="s">
        <v>5</v>
      </c>
      <c r="C8" s="10" t="s">
        <v>10</v>
      </c>
      <c r="E8" s="10" t="s">
        <v>12</v>
      </c>
    </row>
    <row r="9" spans="1:5" ht="13.2" thickBot="1" x14ac:dyDescent="0.25">
      <c r="A9" s="14" t="s">
        <v>22</v>
      </c>
      <c r="B9" s="9">
        <v>450863.4</v>
      </c>
      <c r="C9" s="18">
        <f>C29</f>
        <v>0</v>
      </c>
      <c r="E9" s="18">
        <f>F26</f>
        <v>0</v>
      </c>
    </row>
    <row r="10" spans="1:5" ht="23.4" thickBot="1" x14ac:dyDescent="0.25">
      <c r="A10" s="14" t="s">
        <v>21</v>
      </c>
      <c r="B10" s="2" t="s">
        <v>9</v>
      </c>
      <c r="C10" s="18">
        <f>(C30*15)*36</f>
        <v>0</v>
      </c>
      <c r="E10" s="18">
        <f>C10*1.21</f>
        <v>0</v>
      </c>
    </row>
    <row r="11" spans="1:5" ht="13.2" thickBot="1" x14ac:dyDescent="0.25">
      <c r="A11" s="14" t="s">
        <v>23</v>
      </c>
      <c r="B11" s="2" t="s">
        <v>26</v>
      </c>
      <c r="C11" s="4">
        <v>28800</v>
      </c>
      <c r="E11" s="4">
        <f>C11*1.21</f>
        <v>34848</v>
      </c>
    </row>
    <row r="12" spans="1:5" ht="23.4" thickBot="1" x14ac:dyDescent="0.25">
      <c r="A12" s="14" t="s">
        <v>24</v>
      </c>
      <c r="B12" s="2" t="s">
        <v>9</v>
      </c>
      <c r="C12" s="18">
        <f>(C31*5)*36</f>
        <v>0</v>
      </c>
      <c r="E12" s="18">
        <f>C12*1.21</f>
        <v>0</v>
      </c>
    </row>
    <row r="13" spans="1:5" ht="13.2" thickBot="1" x14ac:dyDescent="0.25">
      <c r="A13" s="14" t="s">
        <v>25</v>
      </c>
      <c r="B13" s="2" t="s">
        <v>26</v>
      </c>
      <c r="C13" s="4">
        <f>875*36</f>
        <v>31500</v>
      </c>
      <c r="E13" s="4">
        <f>C13*1.21</f>
        <v>38115</v>
      </c>
    </row>
    <row r="14" spans="1:5" ht="13.2" thickBot="1" x14ac:dyDescent="0.25">
      <c r="A14" s="14" t="s">
        <v>27</v>
      </c>
      <c r="B14" s="2" t="s">
        <v>26</v>
      </c>
      <c r="C14" s="4">
        <v>297500</v>
      </c>
      <c r="E14" s="4">
        <f>C14*1.21</f>
        <v>359975</v>
      </c>
    </row>
    <row r="15" spans="1:5" x14ac:dyDescent="0.2">
      <c r="A15" s="3"/>
      <c r="B15" s="19" t="s">
        <v>28</v>
      </c>
      <c r="C15" s="5">
        <f>C9+C10+C11+C12+C13+C14</f>
        <v>357800</v>
      </c>
      <c r="E15" s="5">
        <f>E9+E10+E11+E12+E13+E14</f>
        <v>432938</v>
      </c>
    </row>
    <row r="16" spans="1:5" x14ac:dyDescent="0.2">
      <c r="A16" s="1"/>
      <c r="B16" s="1"/>
      <c r="C16" s="6"/>
      <c r="E16" s="6"/>
    </row>
    <row r="17" spans="1:6" x14ac:dyDescent="0.2">
      <c r="A17" s="1"/>
      <c r="B17" s="7" t="s">
        <v>14</v>
      </c>
      <c r="C17" s="8">
        <v>830263.4</v>
      </c>
      <c r="D17" s="7" t="s">
        <v>15</v>
      </c>
      <c r="E17" s="8">
        <v>1016079.66</v>
      </c>
    </row>
    <row r="23" spans="1:6" ht="28.8" x14ac:dyDescent="0.2">
      <c r="A23" s="3" t="s">
        <v>11</v>
      </c>
      <c r="B23" s="10" t="s">
        <v>5</v>
      </c>
      <c r="C23" s="10" t="s">
        <v>10</v>
      </c>
      <c r="D23" s="10" t="s">
        <v>0</v>
      </c>
      <c r="E23" s="10" t="s">
        <v>16</v>
      </c>
      <c r="F23" s="10" t="s">
        <v>17</v>
      </c>
    </row>
    <row r="24" spans="1:6" x14ac:dyDescent="0.2">
      <c r="A24" s="1" t="s">
        <v>13</v>
      </c>
      <c r="B24" s="9">
        <v>213292.98</v>
      </c>
      <c r="C24" s="17"/>
      <c r="D24" s="11">
        <f>C24*0.21</f>
        <v>0</v>
      </c>
      <c r="E24" s="11">
        <f>C24*0.051127</f>
        <v>0</v>
      </c>
      <c r="F24" s="9">
        <f>C24+D24+E24</f>
        <v>0</v>
      </c>
    </row>
    <row r="25" spans="1:6" x14ac:dyDescent="0.2">
      <c r="A25" s="1" t="s">
        <v>18</v>
      </c>
      <c r="B25" s="9">
        <v>237570.41999999998</v>
      </c>
      <c r="C25" s="17"/>
      <c r="D25" s="11">
        <f>C25*0.21</f>
        <v>0</v>
      </c>
      <c r="E25" s="11">
        <f>C25*0.00234</f>
        <v>0</v>
      </c>
      <c r="F25" s="9">
        <f>C25+D25+E25</f>
        <v>0</v>
      </c>
    </row>
    <row r="26" spans="1:6" x14ac:dyDescent="0.2">
      <c r="A26" s="1" t="s">
        <v>19</v>
      </c>
      <c r="B26" s="9">
        <f>B24+B25</f>
        <v>450863.4</v>
      </c>
      <c r="C26" s="20">
        <f>C24+C25</f>
        <v>0</v>
      </c>
      <c r="E26" s="12" t="s">
        <v>20</v>
      </c>
      <c r="F26" s="13">
        <f>F24+F25</f>
        <v>0</v>
      </c>
    </row>
    <row r="28" spans="1:6" ht="14.4" x14ac:dyDescent="0.2">
      <c r="A28" s="10" t="s">
        <v>1</v>
      </c>
      <c r="B28" s="10" t="s">
        <v>5</v>
      </c>
      <c r="C28" s="10" t="s">
        <v>10</v>
      </c>
    </row>
    <row r="29" spans="1:6" ht="25.2" x14ac:dyDescent="0.2">
      <c r="A29" s="3" t="s">
        <v>11</v>
      </c>
      <c r="B29" s="9">
        <v>450863.4</v>
      </c>
      <c r="C29" s="18">
        <f>C26</f>
        <v>0</v>
      </c>
      <c r="D29" s="15" t="s">
        <v>3</v>
      </c>
    </row>
    <row r="30" spans="1:6" x14ac:dyDescent="0.2">
      <c r="A30" s="1" t="s">
        <v>6</v>
      </c>
      <c r="B30" s="2" t="s">
        <v>9</v>
      </c>
      <c r="C30" s="17"/>
      <c r="D30" s="15" t="s">
        <v>4</v>
      </c>
    </row>
    <row r="31" spans="1:6" x14ac:dyDescent="0.2">
      <c r="A31" s="1" t="s">
        <v>7</v>
      </c>
      <c r="B31" s="2" t="s">
        <v>9</v>
      </c>
      <c r="C31" s="17"/>
      <c r="D31" s="15" t="s">
        <v>8</v>
      </c>
    </row>
  </sheetData>
  <sheetProtection algorithmName="SHA-512" hashValue="s7T9/UGhcJNRu5b2Yx0SZc1b7FgOcROYta4UCqaY00gsvC/yg3n0Vx4jdNyXoP7LOwj01Pu95vpdezyZI9paUw==" saltValue="vVbOVU6YbQWtxUb6IObHmw==" spinCount="100000" sheet="1" objects="1" scenarios="1" selectLockedCells="1"/>
  <mergeCells count="1">
    <mergeCell ref="B3:D3"/>
  </mergeCells>
  <phoneticPr fontId="5" type="noConversion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SharedWithUsers xmlns="df2f2895-2310-4824-9eb1-9c94b49fd663">
      <UserInfo>
        <DisplayName/>
        <AccountId xsi:nil="true"/>
        <AccountType/>
      </UserInfo>
    </SharedWithUsers>
    <TaxCatchAll xmlns="df2f2895-2310-4824-9eb1-9c94b49fd66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1A167D4-7A25-4B7E-8264-C3549B84DE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1F4240B-C055-4A1C-B6AB-5E5407189669}">
  <ds:schemaRefs>
    <ds:schemaRef ds:uri="http://schemas.microsoft.com/office/2006/metadata/properties"/>
    <ds:schemaRef ds:uri="http://schemas.microsoft.com/office/infopath/2007/PartnerControls"/>
    <ds:schemaRef ds:uri="fd95ad9d-6168-4473-ba36-b085a1b48c39"/>
    <ds:schemaRef ds:uri="31d599bd-b4ec-4f90-b63f-eeb74b83c484"/>
    <ds:schemaRef ds:uri="09074f93-0823-4b68-83f1-0a6c8042d384"/>
    <ds:schemaRef ds:uri="df2f2895-2310-4824-9eb1-9c94b49fd663"/>
  </ds:schemaRefs>
</ds:datastoreItem>
</file>

<file path=customXml/itemProps3.xml><?xml version="1.0" encoding="utf-8"?>
<ds:datastoreItem xmlns:ds="http://schemas.openxmlformats.org/officeDocument/2006/customXml" ds:itemID="{D85B6173-13F0-42FE-B503-D8087BE6BF8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mrn02683</dc:creator>
  <cp:lastModifiedBy>Beatriz Gutierrez Cuesta</cp:lastModifiedBy>
  <cp:lastPrinted>2023-08-07T12:30:32Z</cp:lastPrinted>
  <dcterms:created xsi:type="dcterms:W3CDTF">2023-08-07T11:42:56Z</dcterms:created>
  <dcterms:modified xsi:type="dcterms:W3CDTF">2026-08-07T06:59:01Z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Order">
    <vt:r8>1904800</vt:r8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